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'方案'!$A$1:$I$152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<sst xmlns="http://schemas.openxmlformats.org/spreadsheetml/2006/main" count="491" uniqueCount="197">
  <si>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</si>
  <si>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</si>
  <si>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</si>
  <si>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</si>
  <si>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</si>
  <si>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</si>
  <si>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</si>
  <si>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</si>
  <si>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</si>
  <si>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</si>
  <si>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</si>
  <si>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铺地砖</t>
  </si>
  <si>
    <t>项</t>
  </si>
  <si>
    <t>贴墙砖</t>
  </si>
  <si>
    <t>过门石</t>
  </si>
  <si>
    <t>块</t>
  </si>
  <si>
    <t>综合项目</t>
  </si>
  <si>
    <t>材料搬运费</t>
  </si>
  <si>
    <t>垃圾清运费</t>
  </si>
  <si>
    <t>机械损耗费</t>
  </si>
  <si>
    <t>锯片、钻头、滚刷、机械磨损修理等</t>
  </si>
  <si>
    <t>管理费</t>
  </si>
  <si>
    <t>总价*8%</t>
  </si>
  <si>
    <t>利润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</si>
  <si>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</si>
  <si>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</si>
  <si>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</si>
  <si>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</si>
  <si>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</si>
  <si>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</si>
  <si>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 xml:space="preserve">               甲方：</t>
  </si>
  <si>
    <t xml:space="preserve">             乙方：</t>
  </si>
  <si>
    <t>房间每增加一种颜色的墙漆，增加200元。</t>
  </si>
  <si>
    <t>京城唯一透明化报价，核算成本才是硬道理</t>
  </si>
  <si>
    <t>㎡</t>
  </si>
  <si>
    <t>编织袋、人工费、(运至小区内物业指定地点.)</t>
  </si>
  <si>
    <t>所有为客户代购的商品一律不加价</t>
  </si>
  <si>
    <t>物业装修押金一律由业主自己承担。</t>
  </si>
  <si>
    <t>本报价所有木质工程都含油漆。</t>
  </si>
  <si>
    <t>制作工艺及材料说明</t>
  </si>
  <si>
    <t>包立管</t>
  </si>
  <si>
    <t>根</t>
  </si>
  <si>
    <t>总价*17%</t>
  </si>
  <si>
    <t>预算员：              审核员：</t>
  </si>
  <si>
    <t>乙方所购材料分类给各工种搬运的费用。实际根据楼层高度
和路程远近计算</t>
  </si>
  <si>
    <t>成本核算</t>
  </si>
  <si>
    <t>人工费</t>
  </si>
  <si>
    <t>材料</t>
  </si>
  <si>
    <t>成本核算</t>
  </si>
  <si>
    <t>以上所有项目及数量按实际发生量为准.</t>
  </si>
  <si>
    <t>总价</t>
  </si>
  <si>
    <t>造型吊顶</t>
  </si>
  <si>
    <t>电视柜</t>
  </si>
  <si>
    <t>本报价所有木质工程都不含墙纸，玻璃，外墙窗户</t>
  </si>
  <si>
    <t>一、拆除，基础工程</t>
  </si>
  <si>
    <t>海螺牌32.5硅酸盐水泥、中砂水泥沙浆铺贴。
 规格≥250mm≤600mm　不含找平、拉毛、及地面处理
(主材、勾缝剂业主自购，贴砖厚度不超过30mm)</t>
  </si>
  <si>
    <t xml:space="preserve">海螺牌32.5硅酸盐水泥、中砂水泥沙浆铺贴。
规格≥200mm*200mm。不含找平、拉毛、及墙面处理。
(主材、勾缝剂业主自购，贴砖厚度不超过30mm) </t>
  </si>
  <si>
    <t>上新E1级大芯板衬底,3厘饰面板饰面,背板为一级9厘板，同木质实木线条收边,刷华润清漆,底漆三遍,面漆二遍.（面积＞1m2）（不含五金件，玻璃）按展开面积计算,含油漆,着色漆另计.</t>
  </si>
  <si>
    <t>墙地面做防水</t>
  </si>
  <si>
    <t>北京齐家盛装饰南昌分公司工程报价单</t>
  </si>
  <si>
    <t>花洒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</si>
  <si>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</si>
  <si>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</si>
  <si>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t>㎡</t>
  </si>
  <si>
    <t>阳台地砖</t>
  </si>
  <si>
    <t>厨房地砖</t>
  </si>
  <si>
    <t>厨房墙砖</t>
  </si>
  <si>
    <r>
      <t>广东品牌马可波罗（（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</si>
  <si>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r>
      <t>广东品牌马可波罗（（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</si>
  <si>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r>
      <t>广东品牌马可波罗（（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</si>
  <si>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r>
      <t>广东品牌马可波罗（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</t>
    </r>
  </si>
  <si>
    <t>樘</t>
  </si>
  <si>
    <t>门锁，门碰，合页</t>
  </si>
  <si>
    <t>以实际价格为准</t>
  </si>
  <si>
    <t>成品合金碳钢衣柜梭门</t>
  </si>
  <si>
    <t>次卧成品合金衣柜梭门</t>
  </si>
  <si>
    <t>套</t>
  </si>
  <si>
    <t>蹲便器</t>
  </si>
  <si>
    <t>洗面盆台盆低柜</t>
  </si>
  <si>
    <t>混合龙头</t>
  </si>
  <si>
    <t>三角阀软管洗衣机龙头等</t>
  </si>
  <si>
    <t>项</t>
  </si>
  <si>
    <t>五金件</t>
  </si>
  <si>
    <t>浴巾架/毛巾环/纸巾盒等(以实际价格为准)</t>
  </si>
  <si>
    <t>品牌“日丰”</t>
  </si>
  <si>
    <t>合计</t>
  </si>
  <si>
    <t>写字桌</t>
  </si>
  <si>
    <t>墙面批灰</t>
  </si>
  <si>
    <t>墙面膏灰批荡找平。</t>
  </si>
  <si>
    <t>顶面批灰</t>
  </si>
  <si>
    <t>踢角线</t>
  </si>
  <si>
    <t>电视背景墙层板</t>
  </si>
  <si>
    <t>酒柜</t>
  </si>
  <si>
    <t>无门衣柜</t>
  </si>
  <si>
    <t>卫生间集成吊顶</t>
  </si>
  <si>
    <t>红砖或轻体砖包管,海螺牌32.5水泥沙浆抹灰（不含表层装饰）</t>
  </si>
  <si>
    <t>雷邦士防水涂料，返墙30CM（淋浴处180CM)。</t>
  </si>
  <si>
    <t>轻钢龙骨做骨架,龙牌石膏板造型饰面。</t>
  </si>
  <si>
    <t>进户花园地砖</t>
  </si>
  <si>
    <t>客厅地砖</t>
  </si>
  <si>
    <t>餐厅地砖</t>
  </si>
  <si>
    <t>过道地砖</t>
  </si>
  <si>
    <t>客卫地砖</t>
  </si>
  <si>
    <t>客卫墙砖</t>
  </si>
  <si>
    <t>批刮多乐士腻子二至三遍，打磨平整。刷底漆一遍，多乐士金装五合一面漆二遍。(不含特殊处理)</t>
  </si>
  <si>
    <r>
      <t>55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或西蒙牌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型开关面板）</t>
    </r>
  </si>
  <si>
    <r>
      <t>广东品牌马可波罗（</t>
    </r>
    <r>
      <rPr>
        <sz val="10"/>
        <color indexed="8"/>
        <rFont val="Times New Roman"/>
        <family val="1"/>
      </rPr>
      <t>800*800</t>
    </r>
    <r>
      <rPr>
        <sz val="10"/>
        <color indexed="8"/>
        <rFont val="宋体"/>
        <family val="0"/>
      </rPr>
      <t>）地面砖</t>
    </r>
  </si>
  <si>
    <t>主卧成品铝镁合金衣柜梭门</t>
  </si>
  <si>
    <t>灯具</t>
  </si>
  <si>
    <t>项</t>
  </si>
  <si>
    <t>卫生间铝镁合金门</t>
  </si>
  <si>
    <t>成品铝镁合金边框门</t>
  </si>
  <si>
    <t>厨房铝镁合金门</t>
  </si>
  <si>
    <t>成品铝镁合金边框梭门</t>
  </si>
  <si>
    <t>项</t>
  </si>
  <si>
    <t>主卧实木地板</t>
  </si>
  <si>
    <t>以实际价格为准</t>
  </si>
  <si>
    <t>成品实木烤漆房门</t>
  </si>
  <si>
    <t>盼盼实木烤漆门。</t>
  </si>
  <si>
    <r>
      <t>品牌大自然</t>
    </r>
    <r>
      <rPr>
        <sz val="10"/>
        <rFont val="Times New Roman"/>
        <family val="1"/>
      </rPr>
      <t>U</t>
    </r>
    <r>
      <rPr>
        <sz val="10"/>
        <rFont val="宋体"/>
        <family val="0"/>
      </rPr>
      <t>型接口</t>
    </r>
    <r>
      <rPr>
        <sz val="10"/>
        <rFont val="Times New Roman"/>
        <family val="1"/>
      </rPr>
      <t>18mm</t>
    </r>
    <r>
      <rPr>
        <sz val="10"/>
        <rFont val="宋体"/>
        <family val="0"/>
      </rPr>
      <t>实木地板</t>
    </r>
  </si>
  <si>
    <t>女儿房实木地板</t>
  </si>
  <si>
    <t>客房实木地板</t>
  </si>
  <si>
    <t>墙纸</t>
  </si>
  <si>
    <r>
      <t>品牌“九牧”洁具</t>
    </r>
    <r>
      <rPr>
        <sz val="10"/>
        <color indexed="8"/>
        <rFont val="Times New Roman"/>
        <family val="1"/>
      </rPr>
      <t xml:space="preserve"> </t>
    </r>
  </si>
  <si>
    <t>厨房集成吊顶</t>
  </si>
  <si>
    <t>业主自购</t>
  </si>
  <si>
    <t>主材部分（估算）</t>
  </si>
  <si>
    <t>顶面膏灰批荡找平。</t>
  </si>
  <si>
    <t>顶面膏灰批荡找平。</t>
  </si>
  <si>
    <t>m</t>
  </si>
  <si>
    <t>m</t>
  </si>
  <si>
    <t>海螺牌32.5硅酸盐水泥、中砂水泥沙浆铺贴。
 不含找平、拉毛、及地面处理
(主材、勾缝剂业主自购，贴砖厚度不超过30mm)</t>
  </si>
  <si>
    <t>进门鞋柜</t>
  </si>
  <si>
    <t>进门造型</t>
  </si>
  <si>
    <t>项</t>
  </si>
  <si>
    <t>详见施工图</t>
  </si>
  <si>
    <t>电视背景墙造型</t>
  </si>
  <si>
    <t>隔热保温顶</t>
  </si>
  <si>
    <t>书橱</t>
  </si>
  <si>
    <t>无门衣柜</t>
  </si>
  <si>
    <r>
      <t>轻钢龙骨做框架，内加聚苯泡沫板</t>
    </r>
    <r>
      <rPr>
        <sz val="9"/>
        <rFont val="Arial"/>
        <family val="2"/>
      </rPr>
      <t>,</t>
    </r>
    <r>
      <rPr>
        <sz val="9"/>
        <rFont val="宋体"/>
        <family val="0"/>
      </rPr>
      <t>龙牌石膏板饰面。</t>
    </r>
  </si>
  <si>
    <t>二、地下室</t>
  </si>
  <si>
    <t>地面回填，水泥砂浆找平。</t>
  </si>
  <si>
    <t>铺贴地砖</t>
  </si>
  <si>
    <t>铺贴墙砖</t>
  </si>
  <si>
    <t>铺贴地砖</t>
  </si>
  <si>
    <t>客厅柱子造型</t>
  </si>
  <si>
    <t>移门处造型柱子</t>
  </si>
  <si>
    <t>餐厅墙面挖洞</t>
  </si>
  <si>
    <t>项</t>
  </si>
  <si>
    <t>人工</t>
  </si>
  <si>
    <t>包立管</t>
  </si>
  <si>
    <t>铺地砖</t>
  </si>
  <si>
    <t>贴墙砖</t>
  </si>
  <si>
    <t>三、地下室卫生间</t>
  </si>
  <si>
    <t>四、一楼客厅</t>
  </si>
  <si>
    <t>五、一楼餐厅及过道</t>
  </si>
  <si>
    <t>六、一楼厨房</t>
  </si>
  <si>
    <t>七、一楼卫生间</t>
  </si>
  <si>
    <t>墙面刷漆</t>
  </si>
  <si>
    <t>八、二楼主卧</t>
  </si>
  <si>
    <t>九、二楼次卧（一）</t>
  </si>
  <si>
    <t>十、二楼次卧（二）</t>
  </si>
  <si>
    <t>十一、二楼过道</t>
  </si>
  <si>
    <t>铺贴地砖</t>
  </si>
  <si>
    <t>十二、二楼阳台</t>
  </si>
  <si>
    <t>十四、三楼储藏间</t>
  </si>
  <si>
    <t>十五、三楼书房</t>
  </si>
  <si>
    <t>十六、三楼过道</t>
  </si>
  <si>
    <t>十七、三楼阳台</t>
  </si>
  <si>
    <t>隔热保温造型顶</t>
  </si>
  <si>
    <t>十九、入户楼梯部分</t>
  </si>
  <si>
    <t>十八、楼梯部分</t>
  </si>
  <si>
    <t>二十</t>
  </si>
  <si>
    <t>二十一</t>
  </si>
  <si>
    <t>二十二</t>
  </si>
  <si>
    <t>地下室地面回填</t>
  </si>
  <si>
    <t>铺贴墙</t>
  </si>
  <si>
    <t>565*30*0.08=1356（墙、地砖管理费）</t>
  </si>
  <si>
    <t>二十三</t>
  </si>
  <si>
    <t>海螺牌32.5硅酸盐水泥、中砂水泥沙浆铺贴。
(主材、勾缝剂业主自购，）</t>
  </si>
  <si>
    <t>仅人工。</t>
  </si>
  <si>
    <t>海螺牌32.5硅酸盐水泥、中砂水泥沙浆铺贴。
(主材、勾缝剂业主自购。)</t>
  </si>
  <si>
    <t>轻钢龙骨做骨架,石膏板造型饰面。</t>
  </si>
  <si>
    <r>
      <t>轻钢龙骨做框架，内加聚苯泡沫板</t>
    </r>
    <r>
      <rPr>
        <sz val="9"/>
        <rFont val="Arial"/>
        <family val="2"/>
      </rPr>
      <t>,</t>
    </r>
    <r>
      <rPr>
        <sz val="9"/>
        <rFont val="宋体"/>
        <family val="0"/>
      </rPr>
      <t>石膏板饰面。</t>
    </r>
  </si>
  <si>
    <t>铺贴台阶</t>
  </si>
  <si>
    <t>步</t>
  </si>
  <si>
    <t>海螺牌32.5硅酸盐水泥、中砂水泥沙浆铺贴。
 不含找平、拉毛、及地面处理。不含加工
(主材、勾缝剂业主自购，贴砖厚度不超过30mm)</t>
  </si>
  <si>
    <t>铺贴台阶（后门）</t>
  </si>
  <si>
    <t>海螺牌32.5硅酸盐水泥、中砂水泥沙浆铺贴。
 不含找平、拉毛、及地面处理。不含加工
(主材、勾缝剂业主自购。)</t>
  </si>
  <si>
    <t>轻钢龙骨做骨架，石膏板造型饰面。</t>
  </si>
  <si>
    <t>海螺牌32.5硅酸盐水泥、中砂水泥沙浆铺贴。
 不含找平、拉毛、及地面处理
(主材、勾缝剂业主自购。)</t>
  </si>
  <si>
    <t>十三、三楼客卧</t>
  </si>
  <si>
    <t>业主：朱先生  电话：        邮箱：</t>
  </si>
  <si>
    <t>工程地址：鸿达御府别墅</t>
  </si>
  <si>
    <t xml:space="preserve">          2010年 9  月 8  日</t>
  </si>
  <si>
    <t xml:space="preserve">        2010年  9 月 8  日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</si>
</sst>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.5"/>
      <name val="宋体"/>
      <family val="0"/>
    </font>
    <font>
      <sz val="12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187" fontId="15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5" fillId="4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4" fillId="5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87" fontId="14" fillId="3" borderId="2" xfId="0" applyNumberFormat="1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vertical="center"/>
    </xf>
    <xf numFmtId="0" fontId="18" fillId="3" borderId="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justify" vertical="center"/>
    </xf>
    <xf numFmtId="0" fontId="22" fillId="0" borderId="1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22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" borderId="3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6" borderId="9" xfId="0" applyFont="1" applyFill="1" applyBorder="1" applyAlignment="1">
      <alignment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9" fontId="15" fillId="4" borderId="5" xfId="0" applyNumberFormat="1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6" borderId="5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9" fontId="11" fillId="3" borderId="5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187" fontId="14" fillId="3" borderId="5" xfId="0" applyNumberFormat="1" applyFont="1" applyFill="1" applyBorder="1" applyAlignment="1">
      <alignment horizontal="center" vertical="center"/>
    </xf>
    <xf numFmtId="187" fontId="14" fillId="3" borderId="1" xfId="0" applyNumberFormat="1" applyFont="1" applyFill="1" applyBorder="1" applyAlignment="1">
      <alignment horizontal="center" vertical="center"/>
    </xf>
    <xf numFmtId="187" fontId="14" fillId="3" borderId="3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186" fontId="14" fillId="4" borderId="5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3"/>
  <sheetViews>
    <sheetView tabSelected="1" workbookViewId="0" topLeftCell="A175">
      <selection activeCell="I152" sqref="I152"/>
    </sheetView>
  </sheetViews>
  <sheetFormatPr defaultColWidth="9.00390625" defaultRowHeight="14.25"/>
  <cols>
    <col min="1" max="1" width="5.875" style="1" customWidth="1"/>
    <col min="2" max="2" width="14.1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6384" width="9.00390625" style="5" customWidth="1"/>
  </cols>
  <sheetData>
    <row r="1" spans="1:9" ht="34.5" customHeight="1">
      <c r="A1" s="118" t="s">
        <v>59</v>
      </c>
      <c r="B1" s="119"/>
      <c r="C1" s="119"/>
      <c r="D1" s="119"/>
      <c r="E1" s="119"/>
      <c r="F1" s="119"/>
      <c r="G1" s="119"/>
      <c r="H1" s="119"/>
      <c r="I1" s="120"/>
    </row>
    <row r="2" spans="1:9" ht="34.5" customHeight="1">
      <c r="A2" s="129" t="s">
        <v>33</v>
      </c>
      <c r="B2" s="130"/>
      <c r="C2" s="131"/>
      <c r="D2" s="131"/>
      <c r="E2" s="131"/>
      <c r="F2" s="131"/>
      <c r="G2" s="131"/>
      <c r="H2" s="131"/>
      <c r="I2" s="131"/>
    </row>
    <row r="3" spans="1:9" s="6" customFormat="1" ht="22.5" customHeight="1">
      <c r="A3" s="121" t="s">
        <v>194</v>
      </c>
      <c r="B3" s="122"/>
      <c r="C3" s="122"/>
      <c r="D3" s="122"/>
      <c r="E3" s="122"/>
      <c r="F3" s="122"/>
      <c r="G3" s="122"/>
      <c r="H3" s="122"/>
      <c r="I3" s="123"/>
    </row>
    <row r="4" spans="1:9" s="6" customFormat="1" ht="22.5" customHeight="1">
      <c r="A4" s="124" t="s">
        <v>193</v>
      </c>
      <c r="B4" s="124"/>
      <c r="C4" s="124"/>
      <c r="D4" s="124"/>
      <c r="E4" s="124"/>
      <c r="F4" s="124"/>
      <c r="G4" s="124"/>
      <c r="H4" s="124"/>
      <c r="I4" s="124"/>
    </row>
    <row r="5" spans="1:9" s="7" customFormat="1" ht="19.5" customHeight="1">
      <c r="A5" s="125" t="s">
        <v>0</v>
      </c>
      <c r="B5" s="127" t="s">
        <v>1</v>
      </c>
      <c r="C5" s="127" t="s">
        <v>2</v>
      </c>
      <c r="D5" s="127" t="s">
        <v>3</v>
      </c>
      <c r="E5" s="104" t="s">
        <v>4</v>
      </c>
      <c r="F5" s="105"/>
      <c r="G5" s="104" t="s">
        <v>5</v>
      </c>
      <c r="H5" s="105"/>
      <c r="I5" s="127" t="s">
        <v>39</v>
      </c>
    </row>
    <row r="6" spans="1:9" ht="18.75" customHeight="1">
      <c r="A6" s="126"/>
      <c r="B6" s="128"/>
      <c r="C6" s="128"/>
      <c r="D6" s="128"/>
      <c r="E6" s="16" t="s">
        <v>6</v>
      </c>
      <c r="F6" s="16" t="s">
        <v>7</v>
      </c>
      <c r="G6" s="16" t="s">
        <v>6</v>
      </c>
      <c r="H6" s="16" t="s">
        <v>7</v>
      </c>
      <c r="I6" s="128"/>
    </row>
    <row r="7" spans="1:9" ht="22.5" customHeight="1">
      <c r="A7" s="62" t="s">
        <v>54</v>
      </c>
      <c r="B7" s="63"/>
      <c r="C7" s="64"/>
      <c r="D7" s="64"/>
      <c r="E7" s="65"/>
      <c r="F7" s="65"/>
      <c r="G7" s="66"/>
      <c r="H7" s="65"/>
      <c r="I7" s="67"/>
    </row>
    <row r="8" spans="1:9" s="9" customFormat="1" ht="22.5" customHeight="1">
      <c r="A8" s="19">
        <v>1</v>
      </c>
      <c r="B8" s="20" t="s">
        <v>176</v>
      </c>
      <c r="C8" s="21">
        <v>18.6</v>
      </c>
      <c r="D8" s="21" t="s">
        <v>34</v>
      </c>
      <c r="E8" s="21">
        <v>35</v>
      </c>
      <c r="F8" s="22">
        <f>E8*C8</f>
        <v>651</v>
      </c>
      <c r="G8" s="21">
        <v>35</v>
      </c>
      <c r="H8" s="22">
        <f>G8*C8</f>
        <v>651</v>
      </c>
      <c r="I8" s="23" t="s">
        <v>142</v>
      </c>
    </row>
    <row r="9" spans="1:9" s="9" customFormat="1" ht="22.5" customHeight="1">
      <c r="A9" s="19">
        <v>2</v>
      </c>
      <c r="B9" s="20" t="s">
        <v>148</v>
      </c>
      <c r="C9" s="21">
        <v>1</v>
      </c>
      <c r="D9" s="21" t="s">
        <v>149</v>
      </c>
      <c r="E9" s="21">
        <v>0</v>
      </c>
      <c r="F9" s="22">
        <f>E9*C9</f>
        <v>0</v>
      </c>
      <c r="G9" s="21">
        <v>220</v>
      </c>
      <c r="H9" s="22">
        <f>G9*C9</f>
        <v>220</v>
      </c>
      <c r="I9" s="23" t="s">
        <v>150</v>
      </c>
    </row>
    <row r="10" spans="1:9" ht="18" customHeight="1">
      <c r="A10" s="110" t="s">
        <v>141</v>
      </c>
      <c r="B10" s="111"/>
      <c r="C10" s="69"/>
      <c r="D10" s="69"/>
      <c r="E10" s="68"/>
      <c r="F10" s="68"/>
      <c r="G10" s="69"/>
      <c r="H10" s="68"/>
      <c r="I10" s="70"/>
    </row>
    <row r="11" spans="1:9" ht="18.75" customHeight="1">
      <c r="A11" s="44">
        <v>1</v>
      </c>
      <c r="B11" s="20" t="s">
        <v>89</v>
      </c>
      <c r="C11" s="26">
        <v>81</v>
      </c>
      <c r="D11" s="21" t="s">
        <v>34</v>
      </c>
      <c r="E11" s="45">
        <v>2.5</v>
      </c>
      <c r="F11" s="26">
        <f>C11*E11</f>
        <v>202.5</v>
      </c>
      <c r="G11" s="27">
        <v>3.5</v>
      </c>
      <c r="H11" s="22">
        <f aca="true" t="shared" si="0" ref="H11:H17">G11*C11</f>
        <v>283.5</v>
      </c>
      <c r="I11" s="43" t="s">
        <v>127</v>
      </c>
    </row>
    <row r="12" spans="1:9" ht="24.75" customHeight="1">
      <c r="A12" s="44">
        <v>2</v>
      </c>
      <c r="B12" s="20" t="s">
        <v>87</v>
      </c>
      <c r="C12" s="26">
        <v>108.9</v>
      </c>
      <c r="D12" s="21" t="s">
        <v>34</v>
      </c>
      <c r="E12" s="45">
        <v>2.5</v>
      </c>
      <c r="F12" s="26">
        <f>C12*E12</f>
        <v>272.25</v>
      </c>
      <c r="G12" s="27">
        <v>3.5</v>
      </c>
      <c r="H12" s="22">
        <f>G12*C12</f>
        <v>381.15000000000003</v>
      </c>
      <c r="I12" s="43" t="s">
        <v>88</v>
      </c>
    </row>
    <row r="13" spans="1:9" s="9" customFormat="1" ht="31.5" customHeight="1">
      <c r="A13" s="44">
        <v>3</v>
      </c>
      <c r="B13" s="20" t="s">
        <v>8</v>
      </c>
      <c r="C13" s="21">
        <v>81</v>
      </c>
      <c r="D13" s="21" t="s">
        <v>34</v>
      </c>
      <c r="E13" s="21">
        <v>12</v>
      </c>
      <c r="F13" s="22">
        <f>E13*C13</f>
        <v>972</v>
      </c>
      <c r="G13" s="21">
        <v>10</v>
      </c>
      <c r="H13" s="22">
        <f>G13*C13</f>
        <v>810</v>
      </c>
      <c r="I13" s="43" t="s">
        <v>104</v>
      </c>
    </row>
    <row r="14" spans="1:9" s="9" customFormat="1" ht="31.5" customHeight="1">
      <c r="A14" s="44">
        <v>4</v>
      </c>
      <c r="B14" s="20" t="s">
        <v>159</v>
      </c>
      <c r="C14" s="21">
        <v>41.5</v>
      </c>
      <c r="D14" s="21" t="s">
        <v>34</v>
      </c>
      <c r="E14" s="21">
        <v>12</v>
      </c>
      <c r="F14" s="22">
        <f>E14*C14</f>
        <v>498</v>
      </c>
      <c r="G14" s="21">
        <v>10</v>
      </c>
      <c r="H14" s="22">
        <f>G14*C14</f>
        <v>415</v>
      </c>
      <c r="I14" s="43" t="s">
        <v>104</v>
      </c>
    </row>
    <row r="15" spans="1:9" s="8" customFormat="1" ht="42" customHeight="1">
      <c r="A15" s="44">
        <v>5</v>
      </c>
      <c r="B15" s="20" t="s">
        <v>143</v>
      </c>
      <c r="C15" s="21">
        <v>81</v>
      </c>
      <c r="D15" s="21" t="s">
        <v>34</v>
      </c>
      <c r="E15" s="21">
        <v>9</v>
      </c>
      <c r="F15" s="22">
        <f>E15*C15</f>
        <v>729</v>
      </c>
      <c r="G15" s="21">
        <v>25</v>
      </c>
      <c r="H15" s="22">
        <f t="shared" si="0"/>
        <v>2025</v>
      </c>
      <c r="I15" s="24" t="s">
        <v>131</v>
      </c>
    </row>
    <row r="16" spans="1:9" ht="39.75" customHeight="1">
      <c r="A16" s="44">
        <v>6</v>
      </c>
      <c r="B16" s="20" t="s">
        <v>144</v>
      </c>
      <c r="C16" s="19">
        <v>108.9</v>
      </c>
      <c r="D16" s="21" t="s">
        <v>9</v>
      </c>
      <c r="E16" s="21">
        <v>9</v>
      </c>
      <c r="F16" s="22">
        <f>E16*C16</f>
        <v>980.1</v>
      </c>
      <c r="G16" s="21">
        <v>25</v>
      </c>
      <c r="H16" s="22">
        <f t="shared" si="0"/>
        <v>2722.5</v>
      </c>
      <c r="I16" s="24" t="s">
        <v>131</v>
      </c>
    </row>
    <row r="17" spans="1:9" ht="39.75" customHeight="1">
      <c r="A17" s="44">
        <v>7</v>
      </c>
      <c r="B17" s="88" t="s">
        <v>90</v>
      </c>
      <c r="C17" s="19">
        <v>38.9</v>
      </c>
      <c r="D17" s="21" t="s">
        <v>129</v>
      </c>
      <c r="E17" s="21">
        <v>0.6</v>
      </c>
      <c r="F17" s="22">
        <f>E17*C17</f>
        <v>23.34</v>
      </c>
      <c r="G17" s="21">
        <v>6</v>
      </c>
      <c r="H17" s="22">
        <f t="shared" si="0"/>
        <v>233.39999999999998</v>
      </c>
      <c r="I17" s="24" t="s">
        <v>180</v>
      </c>
    </row>
    <row r="18" spans="1:9" ht="18" customHeight="1">
      <c r="A18" s="110" t="s">
        <v>154</v>
      </c>
      <c r="B18" s="111"/>
      <c r="C18" s="69"/>
      <c r="D18" s="69"/>
      <c r="E18" s="68"/>
      <c r="F18" s="68"/>
      <c r="G18" s="69"/>
      <c r="H18" s="68"/>
      <c r="I18" s="70"/>
    </row>
    <row r="19" spans="1:30" s="13" customFormat="1" ht="28.5" customHeight="1">
      <c r="A19" s="19">
        <v>1</v>
      </c>
      <c r="B19" s="20" t="s">
        <v>14</v>
      </c>
      <c r="C19" s="19">
        <v>1</v>
      </c>
      <c r="D19" s="21" t="s">
        <v>15</v>
      </c>
      <c r="E19" s="21">
        <v>0</v>
      </c>
      <c r="F19" s="22">
        <f>C19*E19</f>
        <v>0</v>
      </c>
      <c r="G19" s="21">
        <v>15</v>
      </c>
      <c r="H19" s="22">
        <f>C19*G19</f>
        <v>15</v>
      </c>
      <c r="I19" s="23" t="s">
        <v>181</v>
      </c>
      <c r="J19" s="8"/>
      <c r="K19" s="8"/>
      <c r="L19" s="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s="13" customFormat="1" ht="28.5" customHeight="1">
      <c r="A20" s="19">
        <v>2</v>
      </c>
      <c r="B20" s="20" t="s">
        <v>151</v>
      </c>
      <c r="C20" s="19">
        <v>1</v>
      </c>
      <c r="D20" s="21" t="s">
        <v>41</v>
      </c>
      <c r="E20" s="21">
        <v>55</v>
      </c>
      <c r="F20" s="22">
        <f>C20*E20</f>
        <v>55</v>
      </c>
      <c r="G20" s="21">
        <v>50</v>
      </c>
      <c r="H20" s="22">
        <f>C20*G20</f>
        <v>50</v>
      </c>
      <c r="I20" s="20" t="s">
        <v>95</v>
      </c>
      <c r="J20" s="8"/>
      <c r="K20" s="8"/>
      <c r="L20" s="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13" customFormat="1" ht="37.5" customHeight="1">
      <c r="A21" s="19">
        <v>3</v>
      </c>
      <c r="B21" s="20" t="s">
        <v>152</v>
      </c>
      <c r="C21" s="19">
        <v>6.9</v>
      </c>
      <c r="D21" s="21" t="s">
        <v>9</v>
      </c>
      <c r="E21" s="21">
        <v>9</v>
      </c>
      <c r="F21" s="22">
        <f>E21*C21</f>
        <v>62.1</v>
      </c>
      <c r="G21" s="21">
        <v>20</v>
      </c>
      <c r="H21" s="22">
        <f>G21*C21</f>
        <v>138</v>
      </c>
      <c r="I21" s="24" t="s">
        <v>55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13" customFormat="1" ht="38.25" customHeight="1">
      <c r="A22" s="19">
        <v>4</v>
      </c>
      <c r="B22" s="20" t="s">
        <v>153</v>
      </c>
      <c r="C22" s="19">
        <v>30.2</v>
      </c>
      <c r="D22" s="21" t="s">
        <v>9</v>
      </c>
      <c r="E22" s="21">
        <v>9</v>
      </c>
      <c r="F22" s="22">
        <f>E22*C22</f>
        <v>271.8</v>
      </c>
      <c r="G22" s="21">
        <v>20</v>
      </c>
      <c r="H22" s="22">
        <f>G22*C22</f>
        <v>604</v>
      </c>
      <c r="I22" s="23" t="s">
        <v>56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9" ht="28.5" customHeight="1">
      <c r="A23" s="19">
        <v>5</v>
      </c>
      <c r="B23" s="28" t="s">
        <v>58</v>
      </c>
      <c r="C23" s="26">
        <v>13.9</v>
      </c>
      <c r="D23" s="21" t="s">
        <v>34</v>
      </c>
      <c r="E23" s="45">
        <v>25</v>
      </c>
      <c r="F23" s="26">
        <f>C23*E23</f>
        <v>347.5</v>
      </c>
      <c r="G23" s="27">
        <v>20</v>
      </c>
      <c r="H23" s="26">
        <f>C23*G23</f>
        <v>278</v>
      </c>
      <c r="I23" s="20" t="s">
        <v>96</v>
      </c>
    </row>
    <row r="24" spans="1:9" s="93" customFormat="1" ht="18" customHeight="1">
      <c r="A24" s="112" t="s">
        <v>155</v>
      </c>
      <c r="B24" s="113"/>
      <c r="C24" s="99"/>
      <c r="D24" s="99"/>
      <c r="E24" s="98"/>
      <c r="F24" s="98"/>
      <c r="G24" s="99"/>
      <c r="H24" s="98"/>
      <c r="I24" s="100"/>
    </row>
    <row r="25" spans="1:9" ht="24.75" customHeight="1">
      <c r="A25" s="44">
        <v>1</v>
      </c>
      <c r="B25" s="20" t="s">
        <v>89</v>
      </c>
      <c r="C25" s="26">
        <v>31.7</v>
      </c>
      <c r="D25" s="21" t="s">
        <v>34</v>
      </c>
      <c r="E25" s="45">
        <v>2.5</v>
      </c>
      <c r="F25" s="26">
        <f>C25*E25</f>
        <v>79.25</v>
      </c>
      <c r="G25" s="27">
        <v>3.5</v>
      </c>
      <c r="H25" s="22">
        <f aca="true" t="shared" si="1" ref="H25:H38">G25*C25</f>
        <v>110.95</v>
      </c>
      <c r="I25" s="43" t="s">
        <v>127</v>
      </c>
    </row>
    <row r="26" spans="1:9" ht="30" customHeight="1">
      <c r="A26" s="44">
        <v>2</v>
      </c>
      <c r="B26" s="20" t="s">
        <v>87</v>
      </c>
      <c r="C26" s="26">
        <v>22.4</v>
      </c>
      <c r="D26" s="21" t="s">
        <v>34</v>
      </c>
      <c r="E26" s="45">
        <v>2.5</v>
      </c>
      <c r="F26" s="26">
        <f>C26*E26</f>
        <v>56</v>
      </c>
      <c r="G26" s="27">
        <v>3.5</v>
      </c>
      <c r="H26" s="22">
        <f t="shared" si="1"/>
        <v>78.39999999999999</v>
      </c>
      <c r="I26" s="43" t="s">
        <v>88</v>
      </c>
    </row>
    <row r="27" spans="1:9" s="9" customFormat="1" ht="32.25" customHeight="1">
      <c r="A27" s="44">
        <v>3</v>
      </c>
      <c r="B27" s="20" t="s">
        <v>8</v>
      </c>
      <c r="C27" s="21">
        <v>31.7</v>
      </c>
      <c r="D27" s="21" t="s">
        <v>34</v>
      </c>
      <c r="E27" s="21">
        <v>12</v>
      </c>
      <c r="F27" s="22">
        <f>E27*C27</f>
        <v>380.4</v>
      </c>
      <c r="G27" s="21">
        <v>10</v>
      </c>
      <c r="H27" s="22">
        <f t="shared" si="1"/>
        <v>317</v>
      </c>
      <c r="I27" s="43" t="s">
        <v>104</v>
      </c>
    </row>
    <row r="28" spans="1:9" s="8" customFormat="1" ht="31.5" customHeight="1">
      <c r="A28" s="44">
        <v>4</v>
      </c>
      <c r="B28" s="20" t="s">
        <v>10</v>
      </c>
      <c r="C28" s="21">
        <v>22.4</v>
      </c>
      <c r="D28" s="21" t="s">
        <v>34</v>
      </c>
      <c r="E28" s="21">
        <v>12</v>
      </c>
      <c r="F28" s="22">
        <f>E28*C28</f>
        <v>268.79999999999995</v>
      </c>
      <c r="G28" s="21">
        <v>10</v>
      </c>
      <c r="H28" s="22">
        <f t="shared" si="1"/>
        <v>224</v>
      </c>
      <c r="I28" s="43" t="s">
        <v>104</v>
      </c>
    </row>
    <row r="29" spans="1:9" ht="39.75" customHeight="1">
      <c r="A29" s="44">
        <v>5</v>
      </c>
      <c r="B29" s="20" t="s">
        <v>145</v>
      </c>
      <c r="C29" s="19">
        <v>31.7</v>
      </c>
      <c r="D29" s="21" t="s">
        <v>9</v>
      </c>
      <c r="E29" s="21">
        <v>9</v>
      </c>
      <c r="F29" s="22">
        <f>E29*C29</f>
        <v>285.3</v>
      </c>
      <c r="G29" s="21">
        <v>25</v>
      </c>
      <c r="H29" s="22">
        <f t="shared" si="1"/>
        <v>792.5</v>
      </c>
      <c r="I29" s="24" t="s">
        <v>131</v>
      </c>
    </row>
    <row r="30" spans="1:9" ht="39.75" customHeight="1">
      <c r="A30" s="44">
        <v>6</v>
      </c>
      <c r="B30" s="20" t="s">
        <v>144</v>
      </c>
      <c r="C30" s="19">
        <v>33.5</v>
      </c>
      <c r="D30" s="21" t="s">
        <v>9</v>
      </c>
      <c r="E30" s="21">
        <v>9</v>
      </c>
      <c r="F30" s="22">
        <f>E30*C30</f>
        <v>301.5</v>
      </c>
      <c r="G30" s="21">
        <v>25</v>
      </c>
      <c r="H30" s="22">
        <f>G30*C30</f>
        <v>837.5</v>
      </c>
      <c r="I30" s="24" t="s">
        <v>131</v>
      </c>
    </row>
    <row r="31" spans="1:9" ht="39.75" customHeight="1">
      <c r="A31" s="44">
        <v>7</v>
      </c>
      <c r="B31" s="88" t="s">
        <v>90</v>
      </c>
      <c r="C31" s="19">
        <v>23.7</v>
      </c>
      <c r="D31" s="21" t="s">
        <v>129</v>
      </c>
      <c r="E31" s="21">
        <v>0.6</v>
      </c>
      <c r="F31" s="22">
        <f>E31*C31</f>
        <v>14.219999999999999</v>
      </c>
      <c r="G31" s="21">
        <v>6</v>
      </c>
      <c r="H31" s="22">
        <f t="shared" si="1"/>
        <v>142.2</v>
      </c>
      <c r="I31" s="24" t="s">
        <v>182</v>
      </c>
    </row>
    <row r="32" spans="1:30" s="13" customFormat="1" ht="28.5" customHeight="1">
      <c r="A32" s="44">
        <v>8</v>
      </c>
      <c r="B32" s="20" t="s">
        <v>40</v>
      </c>
      <c r="C32" s="19">
        <v>1</v>
      </c>
      <c r="D32" s="21" t="s">
        <v>41</v>
      </c>
      <c r="E32" s="21">
        <v>55</v>
      </c>
      <c r="F32" s="22">
        <f>C32*E32</f>
        <v>55</v>
      </c>
      <c r="G32" s="21">
        <v>50</v>
      </c>
      <c r="H32" s="22">
        <f>C32*G32</f>
        <v>50</v>
      </c>
      <c r="I32" s="20" t="s">
        <v>95</v>
      </c>
      <c r="J32" s="8"/>
      <c r="K32" s="8"/>
      <c r="L32" s="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11" ht="24" customHeight="1">
      <c r="A33" s="44">
        <v>9</v>
      </c>
      <c r="B33" s="25" t="s">
        <v>51</v>
      </c>
      <c r="C33" s="26">
        <v>27.3</v>
      </c>
      <c r="D33" s="21" t="s">
        <v>34</v>
      </c>
      <c r="E33" s="61">
        <v>45</v>
      </c>
      <c r="F33" s="22">
        <f>E33*C33</f>
        <v>1228.5</v>
      </c>
      <c r="G33" s="26">
        <v>45</v>
      </c>
      <c r="H33" s="22">
        <f t="shared" si="1"/>
        <v>1228.5</v>
      </c>
      <c r="I33" s="24" t="s">
        <v>183</v>
      </c>
      <c r="K33" s="8"/>
    </row>
    <row r="34" spans="1:9" ht="39.75" customHeight="1">
      <c r="A34" s="44">
        <v>10</v>
      </c>
      <c r="B34" s="25" t="s">
        <v>132</v>
      </c>
      <c r="C34" s="26">
        <f>1.8*1*3</f>
        <v>5.4</v>
      </c>
      <c r="D34" s="21" t="s">
        <v>34</v>
      </c>
      <c r="E34" s="45">
        <v>75</v>
      </c>
      <c r="F34" s="26">
        <f>C34*E34</f>
        <v>405</v>
      </c>
      <c r="G34" s="27">
        <v>73</v>
      </c>
      <c r="H34" s="22">
        <f t="shared" si="1"/>
        <v>394.20000000000005</v>
      </c>
      <c r="I34" s="46" t="s">
        <v>57</v>
      </c>
    </row>
    <row r="35" spans="1:9" ht="39.75" customHeight="1">
      <c r="A35" s="44">
        <v>11</v>
      </c>
      <c r="B35" s="25" t="s">
        <v>133</v>
      </c>
      <c r="C35" s="26">
        <v>1</v>
      </c>
      <c r="D35" s="21" t="s">
        <v>134</v>
      </c>
      <c r="E35" s="45">
        <v>750</v>
      </c>
      <c r="F35" s="26">
        <v>750</v>
      </c>
      <c r="G35" s="27">
        <v>720</v>
      </c>
      <c r="H35" s="22">
        <f t="shared" si="1"/>
        <v>720</v>
      </c>
      <c r="I35" s="46" t="s">
        <v>135</v>
      </c>
    </row>
    <row r="36" spans="1:9" ht="39.75" customHeight="1">
      <c r="A36" s="44">
        <v>12</v>
      </c>
      <c r="B36" s="88" t="s">
        <v>146</v>
      </c>
      <c r="C36" s="19">
        <v>1</v>
      </c>
      <c r="D36" s="21" t="s">
        <v>134</v>
      </c>
      <c r="E36" s="21">
        <v>300</v>
      </c>
      <c r="F36" s="22">
        <f>E36*C36</f>
        <v>300</v>
      </c>
      <c r="G36" s="21">
        <v>260</v>
      </c>
      <c r="H36" s="22">
        <f t="shared" si="1"/>
        <v>260</v>
      </c>
      <c r="I36" s="46" t="s">
        <v>135</v>
      </c>
    </row>
    <row r="37" spans="1:9" ht="39.75" customHeight="1">
      <c r="A37" s="44">
        <v>13</v>
      </c>
      <c r="B37" s="25" t="s">
        <v>136</v>
      </c>
      <c r="C37" s="26">
        <v>1</v>
      </c>
      <c r="D37" s="21" t="s">
        <v>134</v>
      </c>
      <c r="E37" s="45">
        <v>760</v>
      </c>
      <c r="F37" s="26">
        <f>C37*E37</f>
        <v>760</v>
      </c>
      <c r="G37" s="27">
        <v>580</v>
      </c>
      <c r="H37" s="22">
        <f t="shared" si="1"/>
        <v>580</v>
      </c>
      <c r="I37" s="46" t="s">
        <v>135</v>
      </c>
    </row>
    <row r="38" spans="1:9" ht="39" customHeight="1">
      <c r="A38" s="44">
        <v>14</v>
      </c>
      <c r="B38" s="25" t="s">
        <v>52</v>
      </c>
      <c r="C38" s="26">
        <v>3.6</v>
      </c>
      <c r="D38" s="21" t="s">
        <v>34</v>
      </c>
      <c r="E38" s="45">
        <v>75</v>
      </c>
      <c r="F38" s="26">
        <f>C38*E38</f>
        <v>270</v>
      </c>
      <c r="G38" s="27">
        <v>73</v>
      </c>
      <c r="H38" s="22">
        <f t="shared" si="1"/>
        <v>262.8</v>
      </c>
      <c r="I38" s="46" t="s">
        <v>57</v>
      </c>
    </row>
    <row r="39" spans="1:9" ht="39" customHeight="1">
      <c r="A39" s="44">
        <v>15</v>
      </c>
      <c r="B39" s="25" t="s">
        <v>91</v>
      </c>
      <c r="C39" s="26">
        <v>2.2</v>
      </c>
      <c r="D39" s="21" t="s">
        <v>34</v>
      </c>
      <c r="E39" s="45">
        <v>75</v>
      </c>
      <c r="F39" s="26">
        <f>C39*E39</f>
        <v>165</v>
      </c>
      <c r="G39" s="27">
        <v>73</v>
      </c>
      <c r="H39" s="22">
        <f>G39*C39</f>
        <v>160.60000000000002</v>
      </c>
      <c r="I39" s="46" t="s">
        <v>57</v>
      </c>
    </row>
    <row r="40" spans="1:9" ht="18" customHeight="1">
      <c r="A40" s="114" t="s">
        <v>156</v>
      </c>
      <c r="B40" s="115"/>
      <c r="C40" s="17"/>
      <c r="D40" s="17"/>
      <c r="E40" s="15"/>
      <c r="F40" s="15"/>
      <c r="G40" s="17"/>
      <c r="H40" s="15"/>
      <c r="I40" s="18"/>
    </row>
    <row r="41" spans="1:9" ht="31.5" customHeight="1">
      <c r="A41" s="44">
        <v>1</v>
      </c>
      <c r="B41" s="20" t="s">
        <v>89</v>
      </c>
      <c r="C41" s="26">
        <v>31.6</v>
      </c>
      <c r="D41" s="21" t="s">
        <v>34</v>
      </c>
      <c r="E41" s="45">
        <v>2.5</v>
      </c>
      <c r="F41" s="26">
        <f>C41*E41</f>
        <v>79</v>
      </c>
      <c r="G41" s="27">
        <v>3.5</v>
      </c>
      <c r="H41" s="22">
        <f aca="true" t="shared" si="2" ref="H41:H49">G41*C41</f>
        <v>110.60000000000001</v>
      </c>
      <c r="I41" s="43" t="s">
        <v>127</v>
      </c>
    </row>
    <row r="42" spans="1:9" ht="26.25" customHeight="1">
      <c r="A42" s="44">
        <v>2</v>
      </c>
      <c r="B42" s="20" t="s">
        <v>87</v>
      </c>
      <c r="C42" s="26">
        <v>29.3</v>
      </c>
      <c r="D42" s="21" t="s">
        <v>34</v>
      </c>
      <c r="E42" s="45">
        <v>2.5</v>
      </c>
      <c r="F42" s="26">
        <f>C42*E42</f>
        <v>73.25</v>
      </c>
      <c r="G42" s="27">
        <v>3.5</v>
      </c>
      <c r="H42" s="22">
        <f t="shared" si="2"/>
        <v>102.55</v>
      </c>
      <c r="I42" s="43" t="s">
        <v>88</v>
      </c>
    </row>
    <row r="43" spans="1:9" s="9" customFormat="1" ht="33" customHeight="1">
      <c r="A43" s="44">
        <v>3</v>
      </c>
      <c r="B43" s="20" t="s">
        <v>8</v>
      </c>
      <c r="C43" s="21">
        <v>31.6</v>
      </c>
      <c r="D43" s="21" t="s">
        <v>34</v>
      </c>
      <c r="E43" s="21">
        <v>12</v>
      </c>
      <c r="F43" s="22">
        <f>E43*C43</f>
        <v>379.20000000000005</v>
      </c>
      <c r="G43" s="21">
        <v>10</v>
      </c>
      <c r="H43" s="22">
        <f t="shared" si="2"/>
        <v>316</v>
      </c>
      <c r="I43" s="43" t="s">
        <v>104</v>
      </c>
    </row>
    <row r="44" spans="1:9" s="8" customFormat="1" ht="30.75" customHeight="1">
      <c r="A44" s="44">
        <v>4</v>
      </c>
      <c r="B44" s="20" t="s">
        <v>10</v>
      </c>
      <c r="C44" s="21">
        <v>29.3</v>
      </c>
      <c r="D44" s="21" t="s">
        <v>34</v>
      </c>
      <c r="E44" s="21">
        <v>12</v>
      </c>
      <c r="F44" s="22">
        <f>E44*C44</f>
        <v>351.6</v>
      </c>
      <c r="G44" s="21">
        <v>10</v>
      </c>
      <c r="H44" s="22">
        <f t="shared" si="2"/>
        <v>293</v>
      </c>
      <c r="I44" s="43" t="s">
        <v>104</v>
      </c>
    </row>
    <row r="45" spans="1:9" ht="39.75" customHeight="1">
      <c r="A45" s="44">
        <v>5</v>
      </c>
      <c r="B45" s="20" t="s">
        <v>145</v>
      </c>
      <c r="C45" s="19">
        <v>28.4</v>
      </c>
      <c r="D45" s="21" t="s">
        <v>9</v>
      </c>
      <c r="E45" s="21">
        <v>9</v>
      </c>
      <c r="F45" s="22">
        <f>E45*C45</f>
        <v>255.6</v>
      </c>
      <c r="G45" s="21">
        <v>25</v>
      </c>
      <c r="H45" s="22">
        <f t="shared" si="2"/>
        <v>710</v>
      </c>
      <c r="I45" s="24" t="s">
        <v>131</v>
      </c>
    </row>
    <row r="46" spans="1:9" ht="39.75" customHeight="1">
      <c r="A46" s="44">
        <v>6</v>
      </c>
      <c r="B46" s="20" t="s">
        <v>144</v>
      </c>
      <c r="C46" s="19">
        <v>48.2</v>
      </c>
      <c r="D46" s="21" t="s">
        <v>9</v>
      </c>
      <c r="E46" s="21">
        <v>9</v>
      </c>
      <c r="F46" s="22">
        <f>E46*C46</f>
        <v>433.8</v>
      </c>
      <c r="G46" s="21">
        <v>25</v>
      </c>
      <c r="H46" s="22">
        <f>G46*C46</f>
        <v>1205</v>
      </c>
      <c r="I46" s="24" t="s">
        <v>131</v>
      </c>
    </row>
    <row r="47" spans="1:9" ht="39.75" customHeight="1">
      <c r="A47" s="44">
        <v>7</v>
      </c>
      <c r="B47" s="88" t="s">
        <v>90</v>
      </c>
      <c r="C47" s="19">
        <v>32.1</v>
      </c>
      <c r="D47" s="21" t="s">
        <v>130</v>
      </c>
      <c r="E47" s="21">
        <v>0.6</v>
      </c>
      <c r="F47" s="22">
        <f>E47*C47</f>
        <v>19.26</v>
      </c>
      <c r="G47" s="21">
        <v>6</v>
      </c>
      <c r="H47" s="22">
        <f t="shared" si="2"/>
        <v>192.60000000000002</v>
      </c>
      <c r="I47" s="24" t="s">
        <v>182</v>
      </c>
    </row>
    <row r="48" spans="1:30" s="13" customFormat="1" ht="28.5" customHeight="1">
      <c r="A48" s="44">
        <v>8</v>
      </c>
      <c r="B48" s="20" t="s">
        <v>40</v>
      </c>
      <c r="C48" s="19">
        <v>1</v>
      </c>
      <c r="D48" s="21" t="s">
        <v>41</v>
      </c>
      <c r="E48" s="21">
        <v>55</v>
      </c>
      <c r="F48" s="22">
        <f>C48*E48</f>
        <v>55</v>
      </c>
      <c r="G48" s="21">
        <v>50</v>
      </c>
      <c r="H48" s="22">
        <f>C48*G48</f>
        <v>50</v>
      </c>
      <c r="I48" s="20" t="s">
        <v>95</v>
      </c>
      <c r="J48" s="8"/>
      <c r="K48" s="8"/>
      <c r="L48" s="8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11" ht="30" customHeight="1">
      <c r="A49" s="44">
        <v>9</v>
      </c>
      <c r="B49" s="25" t="s">
        <v>51</v>
      </c>
      <c r="C49" s="26">
        <v>18.3</v>
      </c>
      <c r="D49" s="21" t="s">
        <v>34</v>
      </c>
      <c r="E49" s="61">
        <v>45</v>
      </c>
      <c r="F49" s="22">
        <f>E49*C49</f>
        <v>823.5</v>
      </c>
      <c r="G49" s="26">
        <v>45</v>
      </c>
      <c r="H49" s="22">
        <f t="shared" si="2"/>
        <v>823.5</v>
      </c>
      <c r="I49" s="24" t="s">
        <v>183</v>
      </c>
      <c r="K49" s="8"/>
    </row>
    <row r="50" spans="1:9" ht="48" customHeight="1">
      <c r="A50" s="44">
        <v>10</v>
      </c>
      <c r="B50" s="25" t="s">
        <v>92</v>
      </c>
      <c r="C50" s="26">
        <f>1.2*2.1*3</f>
        <v>7.5600000000000005</v>
      </c>
      <c r="D50" s="21" t="s">
        <v>34</v>
      </c>
      <c r="E50" s="45">
        <v>75</v>
      </c>
      <c r="F50" s="26">
        <f>C50*E50</f>
        <v>567</v>
      </c>
      <c r="G50" s="27">
        <v>73</v>
      </c>
      <c r="H50" s="26">
        <f>C50*G50</f>
        <v>551.88</v>
      </c>
      <c r="I50" s="46" t="s">
        <v>57</v>
      </c>
    </row>
    <row r="51" spans="1:11" ht="30" customHeight="1">
      <c r="A51" s="44">
        <v>11</v>
      </c>
      <c r="B51" s="25" t="s">
        <v>147</v>
      </c>
      <c r="C51" s="26">
        <v>4.6</v>
      </c>
      <c r="D51" s="21" t="s">
        <v>34</v>
      </c>
      <c r="E51" s="61">
        <v>45</v>
      </c>
      <c r="F51" s="22">
        <f>E51*C51</f>
        <v>206.99999999999997</v>
      </c>
      <c r="G51" s="26">
        <v>45</v>
      </c>
      <c r="H51" s="22">
        <f>G51*C51</f>
        <v>206.99999999999997</v>
      </c>
      <c r="I51" s="24" t="s">
        <v>97</v>
      </c>
      <c r="K51" s="8"/>
    </row>
    <row r="52" spans="1:9" ht="18" customHeight="1">
      <c r="A52" s="114" t="s">
        <v>157</v>
      </c>
      <c r="B52" s="115"/>
      <c r="C52" s="17"/>
      <c r="D52" s="17"/>
      <c r="E52" s="15"/>
      <c r="F52" s="15"/>
      <c r="G52" s="17"/>
      <c r="H52" s="15"/>
      <c r="I52" s="18"/>
    </row>
    <row r="53" spans="1:30" s="13" customFormat="1" ht="28.5" customHeight="1">
      <c r="A53" s="19">
        <v>1</v>
      </c>
      <c r="B53" s="20" t="s">
        <v>14</v>
      </c>
      <c r="C53" s="19">
        <v>1</v>
      </c>
      <c r="D53" s="21" t="s">
        <v>15</v>
      </c>
      <c r="E53" s="21">
        <v>0</v>
      </c>
      <c r="F53" s="22">
        <f>C53*E53</f>
        <v>0</v>
      </c>
      <c r="G53" s="21">
        <v>30</v>
      </c>
      <c r="H53" s="22">
        <f>C53*G53</f>
        <v>30</v>
      </c>
      <c r="I53" s="23" t="s">
        <v>181</v>
      </c>
      <c r="J53" s="8"/>
      <c r="K53" s="8"/>
      <c r="L53" s="8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s="13" customFormat="1" ht="28.5" customHeight="1">
      <c r="A54" s="19">
        <v>2</v>
      </c>
      <c r="B54" s="20" t="s">
        <v>40</v>
      </c>
      <c r="C54" s="19">
        <v>1</v>
      </c>
      <c r="D54" s="21" t="s">
        <v>41</v>
      </c>
      <c r="E54" s="21">
        <v>55</v>
      </c>
      <c r="F54" s="22">
        <f>C54*E54</f>
        <v>55</v>
      </c>
      <c r="G54" s="21">
        <v>50</v>
      </c>
      <c r="H54" s="22">
        <f>C54*G54</f>
        <v>50</v>
      </c>
      <c r="I54" s="20" t="s">
        <v>95</v>
      </c>
      <c r="J54" s="8"/>
      <c r="K54" s="8"/>
      <c r="L54" s="8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s="13" customFormat="1" ht="37.5" customHeight="1">
      <c r="A55" s="19">
        <v>3</v>
      </c>
      <c r="B55" s="20" t="s">
        <v>11</v>
      </c>
      <c r="C55" s="19">
        <v>6.3</v>
      </c>
      <c r="D55" s="21" t="s">
        <v>9</v>
      </c>
      <c r="E55" s="21">
        <v>9</v>
      </c>
      <c r="F55" s="22">
        <f>E55*C55</f>
        <v>56.699999999999996</v>
      </c>
      <c r="G55" s="21">
        <v>20</v>
      </c>
      <c r="H55" s="22">
        <f>G55*C55</f>
        <v>126</v>
      </c>
      <c r="I55" s="24" t="s">
        <v>55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13" customFormat="1" ht="38.25" customHeight="1">
      <c r="A56" s="19">
        <v>4</v>
      </c>
      <c r="B56" s="20" t="s">
        <v>13</v>
      </c>
      <c r="C56" s="19">
        <v>28.7</v>
      </c>
      <c r="D56" s="21" t="s">
        <v>9</v>
      </c>
      <c r="E56" s="21">
        <v>9</v>
      </c>
      <c r="F56" s="22">
        <f>E56*C56</f>
        <v>258.3</v>
      </c>
      <c r="G56" s="21">
        <v>20</v>
      </c>
      <c r="H56" s="22">
        <f>G56*C56</f>
        <v>574</v>
      </c>
      <c r="I56" s="23" t="s">
        <v>56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13" customFormat="1" ht="27.75" customHeight="1">
      <c r="A57" s="114" t="s">
        <v>158</v>
      </c>
      <c r="B57" s="115"/>
      <c r="C57" s="15"/>
      <c r="D57" s="15"/>
      <c r="E57" s="17"/>
      <c r="F57" s="15"/>
      <c r="G57" s="17"/>
      <c r="H57" s="15"/>
      <c r="I57" s="18"/>
      <c r="J57" s="8"/>
      <c r="K57" s="8"/>
      <c r="L57" s="8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13" customFormat="1" ht="28.5" customHeight="1">
      <c r="A58" s="19">
        <v>1</v>
      </c>
      <c r="B58" s="20" t="s">
        <v>14</v>
      </c>
      <c r="C58" s="19">
        <v>1</v>
      </c>
      <c r="D58" s="21" t="s">
        <v>15</v>
      </c>
      <c r="E58" s="21">
        <v>0</v>
      </c>
      <c r="F58" s="22">
        <f>C58*E58</f>
        <v>0</v>
      </c>
      <c r="G58" s="21">
        <v>15</v>
      </c>
      <c r="H58" s="22">
        <f>C58*G58</f>
        <v>15</v>
      </c>
      <c r="I58" s="23" t="s">
        <v>181</v>
      </c>
      <c r="J58" s="8"/>
      <c r="K58" s="8"/>
      <c r="L58" s="8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13" customFormat="1" ht="28.5" customHeight="1">
      <c r="A59" s="19">
        <v>2</v>
      </c>
      <c r="B59" s="20" t="s">
        <v>40</v>
      </c>
      <c r="C59" s="19">
        <v>1</v>
      </c>
      <c r="D59" s="21" t="s">
        <v>41</v>
      </c>
      <c r="E59" s="21">
        <v>55</v>
      </c>
      <c r="F59" s="22">
        <f>E59*C59</f>
        <v>55</v>
      </c>
      <c r="G59" s="21">
        <v>50</v>
      </c>
      <c r="H59" s="22">
        <f>G59*C59</f>
        <v>50</v>
      </c>
      <c r="I59" s="20" t="s">
        <v>95</v>
      </c>
      <c r="J59" s="8"/>
      <c r="K59" s="8"/>
      <c r="L59" s="8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s="13" customFormat="1" ht="37.5" customHeight="1">
      <c r="A60" s="19">
        <v>3</v>
      </c>
      <c r="B60" s="20" t="s">
        <v>11</v>
      </c>
      <c r="C60" s="19">
        <v>5.2</v>
      </c>
      <c r="D60" s="21" t="s">
        <v>9</v>
      </c>
      <c r="E60" s="21">
        <v>9</v>
      </c>
      <c r="F60" s="22">
        <f>E60*C60</f>
        <v>46.800000000000004</v>
      </c>
      <c r="G60" s="21">
        <v>20</v>
      </c>
      <c r="H60" s="22">
        <f>G60*C60</f>
        <v>104</v>
      </c>
      <c r="I60" s="24" t="s">
        <v>55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s="13" customFormat="1" ht="38.25" customHeight="1">
      <c r="A61" s="19">
        <v>4</v>
      </c>
      <c r="B61" s="20" t="s">
        <v>13</v>
      </c>
      <c r="C61" s="19">
        <v>26.8</v>
      </c>
      <c r="D61" s="21" t="s">
        <v>9</v>
      </c>
      <c r="E61" s="21">
        <v>9</v>
      </c>
      <c r="F61" s="22">
        <f>E61*C61</f>
        <v>241.20000000000002</v>
      </c>
      <c r="G61" s="21">
        <v>20</v>
      </c>
      <c r="H61" s="22">
        <f>G61*C61</f>
        <v>536</v>
      </c>
      <c r="I61" s="23" t="s">
        <v>56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9" ht="28.5" customHeight="1">
      <c r="A62" s="19">
        <v>5</v>
      </c>
      <c r="B62" s="28" t="s">
        <v>58</v>
      </c>
      <c r="C62" s="26">
        <v>14.8</v>
      </c>
      <c r="D62" s="21" t="s">
        <v>34</v>
      </c>
      <c r="E62" s="45">
        <v>25</v>
      </c>
      <c r="F62" s="26">
        <f>C62*E62</f>
        <v>370</v>
      </c>
      <c r="G62" s="27">
        <v>20</v>
      </c>
      <c r="H62" s="26">
        <f>C62*G62</f>
        <v>296</v>
      </c>
      <c r="I62" s="20" t="s">
        <v>96</v>
      </c>
    </row>
    <row r="63" spans="1:9" ht="28.5" customHeight="1">
      <c r="A63" s="116" t="s">
        <v>160</v>
      </c>
      <c r="B63" s="117"/>
      <c r="C63" s="102"/>
      <c r="D63" s="102"/>
      <c r="E63" s="101"/>
      <c r="F63" s="101"/>
      <c r="G63" s="102"/>
      <c r="H63" s="101"/>
      <c r="I63" s="103"/>
    </row>
    <row r="64" spans="1:11" ht="24" customHeight="1">
      <c r="A64" s="44">
        <v>1</v>
      </c>
      <c r="B64" s="25" t="s">
        <v>51</v>
      </c>
      <c r="C64" s="26">
        <v>9.1</v>
      </c>
      <c r="D64" s="21" t="s">
        <v>34</v>
      </c>
      <c r="E64" s="61">
        <v>45</v>
      </c>
      <c r="F64" s="22">
        <f>E64*C64</f>
        <v>409.5</v>
      </c>
      <c r="G64" s="26">
        <v>45</v>
      </c>
      <c r="H64" s="22">
        <f>G64*C64</f>
        <v>409.5</v>
      </c>
      <c r="I64" s="24" t="s">
        <v>183</v>
      </c>
      <c r="K64" s="8"/>
    </row>
    <row r="65" spans="1:9" ht="21.75" customHeight="1">
      <c r="A65" s="44">
        <v>2</v>
      </c>
      <c r="B65" s="20" t="s">
        <v>89</v>
      </c>
      <c r="C65" s="26">
        <v>21.6</v>
      </c>
      <c r="D65" s="21" t="s">
        <v>34</v>
      </c>
      <c r="E65" s="45">
        <v>2.5</v>
      </c>
      <c r="F65" s="26">
        <f>C65*E65</f>
        <v>54</v>
      </c>
      <c r="G65" s="27">
        <v>3.5</v>
      </c>
      <c r="H65" s="22">
        <f>G65*C65</f>
        <v>75.60000000000001</v>
      </c>
      <c r="I65" s="43" t="s">
        <v>127</v>
      </c>
    </row>
    <row r="66" spans="1:9" ht="23.25" customHeight="1">
      <c r="A66" s="44">
        <v>3</v>
      </c>
      <c r="B66" s="20" t="s">
        <v>87</v>
      </c>
      <c r="C66" s="26">
        <v>52.3</v>
      </c>
      <c r="D66" s="21" t="s">
        <v>34</v>
      </c>
      <c r="E66" s="45">
        <v>2.5</v>
      </c>
      <c r="F66" s="26">
        <f>C66*E66</f>
        <v>130.75</v>
      </c>
      <c r="G66" s="27">
        <v>3.5</v>
      </c>
      <c r="H66" s="22">
        <f>G66*C66</f>
        <v>183.04999999999998</v>
      </c>
      <c r="I66" s="43" t="s">
        <v>88</v>
      </c>
    </row>
    <row r="67" spans="1:9" s="9" customFormat="1" ht="35.25" customHeight="1">
      <c r="A67" s="44">
        <v>4</v>
      </c>
      <c r="B67" s="20" t="s">
        <v>8</v>
      </c>
      <c r="C67" s="21">
        <v>21.6</v>
      </c>
      <c r="D67" s="21" t="s">
        <v>34</v>
      </c>
      <c r="E67" s="21">
        <v>12</v>
      </c>
      <c r="F67" s="22">
        <f>E67*C67</f>
        <v>259.20000000000005</v>
      </c>
      <c r="G67" s="21">
        <v>10</v>
      </c>
      <c r="H67" s="22">
        <f>G67*C67</f>
        <v>216</v>
      </c>
      <c r="I67" s="43" t="s">
        <v>104</v>
      </c>
    </row>
    <row r="68" spans="1:9" s="8" customFormat="1" ht="36.75" customHeight="1">
      <c r="A68" s="44">
        <v>5</v>
      </c>
      <c r="B68" s="20" t="s">
        <v>10</v>
      </c>
      <c r="C68" s="21">
        <v>52.3</v>
      </c>
      <c r="D68" s="21" t="s">
        <v>34</v>
      </c>
      <c r="E68" s="21">
        <v>12</v>
      </c>
      <c r="F68" s="22">
        <f>E68*C68</f>
        <v>627.5999999999999</v>
      </c>
      <c r="G68" s="21">
        <v>10</v>
      </c>
      <c r="H68" s="22">
        <f>G68*C68</f>
        <v>523</v>
      </c>
      <c r="I68" s="71" t="s">
        <v>104</v>
      </c>
    </row>
    <row r="69" spans="1:9" ht="55.5" customHeight="1">
      <c r="A69" s="44">
        <v>6</v>
      </c>
      <c r="B69" s="25" t="s">
        <v>139</v>
      </c>
      <c r="C69" s="26">
        <f>2*2.7*3</f>
        <v>16.200000000000003</v>
      </c>
      <c r="D69" s="21" t="s">
        <v>34</v>
      </c>
      <c r="E69" s="45">
        <v>75</v>
      </c>
      <c r="F69" s="26">
        <f>C69*E69</f>
        <v>1215.0000000000002</v>
      </c>
      <c r="G69" s="27">
        <v>73</v>
      </c>
      <c r="H69" s="26">
        <f>C69*G69</f>
        <v>1182.6000000000001</v>
      </c>
      <c r="I69" s="46" t="s">
        <v>57</v>
      </c>
    </row>
    <row r="70" spans="1:9" ht="51" customHeight="1">
      <c r="A70" s="44">
        <v>7</v>
      </c>
      <c r="B70" s="25" t="s">
        <v>86</v>
      </c>
      <c r="C70" s="26">
        <f>1.4*1*3</f>
        <v>4.199999999999999</v>
      </c>
      <c r="D70" s="21" t="s">
        <v>34</v>
      </c>
      <c r="E70" s="45">
        <v>75</v>
      </c>
      <c r="F70" s="26">
        <f>C70*E70</f>
        <v>314.99999999999994</v>
      </c>
      <c r="G70" s="27">
        <v>73</v>
      </c>
      <c r="H70" s="26">
        <f>C70*G70</f>
        <v>306.59999999999997</v>
      </c>
      <c r="I70" s="46" t="s">
        <v>57</v>
      </c>
    </row>
    <row r="71" spans="1:30" s="13" customFormat="1" ht="28.5" customHeight="1">
      <c r="A71" s="114" t="s">
        <v>161</v>
      </c>
      <c r="B71" s="115"/>
      <c r="C71" s="15"/>
      <c r="D71" s="15"/>
      <c r="E71" s="17"/>
      <c r="F71" s="15"/>
      <c r="G71" s="17"/>
      <c r="H71" s="15"/>
      <c r="I71" s="18"/>
      <c r="J71" s="8"/>
      <c r="K71" s="8"/>
      <c r="L71" s="8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9" ht="32.25" customHeight="1">
      <c r="A72" s="44">
        <v>1</v>
      </c>
      <c r="B72" s="20" t="s">
        <v>89</v>
      </c>
      <c r="C72" s="26">
        <v>9.7</v>
      </c>
      <c r="D72" s="21" t="s">
        <v>34</v>
      </c>
      <c r="E72" s="45">
        <v>2.5</v>
      </c>
      <c r="F72" s="26">
        <f>C72*E72</f>
        <v>24.25</v>
      </c>
      <c r="G72" s="27">
        <v>3.5</v>
      </c>
      <c r="H72" s="22">
        <f>G72*C72</f>
        <v>33.949999999999996</v>
      </c>
      <c r="I72" s="43" t="s">
        <v>128</v>
      </c>
    </row>
    <row r="73" spans="1:9" ht="31.5" customHeight="1">
      <c r="A73" s="44">
        <v>2</v>
      </c>
      <c r="B73" s="20" t="s">
        <v>87</v>
      </c>
      <c r="C73" s="26">
        <v>35.8</v>
      </c>
      <c r="D73" s="21" t="s">
        <v>34</v>
      </c>
      <c r="E73" s="45">
        <v>2.5</v>
      </c>
      <c r="F73" s="26">
        <f>C73*E73</f>
        <v>89.5</v>
      </c>
      <c r="G73" s="27">
        <v>3.5</v>
      </c>
      <c r="H73" s="22">
        <f>G73*C73</f>
        <v>125.29999999999998</v>
      </c>
      <c r="I73" s="43" t="s">
        <v>88</v>
      </c>
    </row>
    <row r="74" spans="1:9" s="9" customFormat="1" ht="35.25" customHeight="1">
      <c r="A74" s="44">
        <v>3</v>
      </c>
      <c r="B74" s="20" t="s">
        <v>8</v>
      </c>
      <c r="C74" s="21">
        <v>9.7</v>
      </c>
      <c r="D74" s="21" t="s">
        <v>34</v>
      </c>
      <c r="E74" s="21">
        <v>12</v>
      </c>
      <c r="F74" s="22">
        <f>E74*C74</f>
        <v>116.39999999999999</v>
      </c>
      <c r="G74" s="21">
        <v>10</v>
      </c>
      <c r="H74" s="22">
        <f>G74*C74</f>
        <v>97</v>
      </c>
      <c r="I74" s="43" t="s">
        <v>104</v>
      </c>
    </row>
    <row r="75" spans="1:9" s="8" customFormat="1" ht="36.75" customHeight="1">
      <c r="A75" s="44">
        <v>4</v>
      </c>
      <c r="B75" s="20" t="s">
        <v>10</v>
      </c>
      <c r="C75" s="21">
        <v>35.8</v>
      </c>
      <c r="D75" s="21" t="s">
        <v>34</v>
      </c>
      <c r="E75" s="21">
        <v>12</v>
      </c>
      <c r="F75" s="22">
        <f>E75*C75</f>
        <v>429.59999999999997</v>
      </c>
      <c r="G75" s="21">
        <v>10</v>
      </c>
      <c r="H75" s="22">
        <f>G75*C75</f>
        <v>358</v>
      </c>
      <c r="I75" s="71" t="s">
        <v>104</v>
      </c>
    </row>
    <row r="76" spans="1:9" ht="47.25" customHeight="1">
      <c r="A76" s="44">
        <v>5</v>
      </c>
      <c r="B76" s="25" t="s">
        <v>93</v>
      </c>
      <c r="C76" s="26">
        <f>1.9*2.7*3</f>
        <v>15.39</v>
      </c>
      <c r="D76" s="21" t="s">
        <v>34</v>
      </c>
      <c r="E76" s="45">
        <v>75</v>
      </c>
      <c r="F76" s="26">
        <f>C76*E76</f>
        <v>1154.25</v>
      </c>
      <c r="G76" s="27">
        <v>73</v>
      </c>
      <c r="H76" s="26">
        <f>C76*G76</f>
        <v>1123.47</v>
      </c>
      <c r="I76" s="46" t="s">
        <v>57</v>
      </c>
    </row>
    <row r="77" spans="1:9" ht="57" customHeight="1">
      <c r="A77" s="44">
        <v>6</v>
      </c>
      <c r="B77" s="25" t="s">
        <v>86</v>
      </c>
      <c r="C77" s="26">
        <f>1.4*1*3</f>
        <v>4.199999999999999</v>
      </c>
      <c r="D77" s="21" t="s">
        <v>34</v>
      </c>
      <c r="E77" s="45">
        <v>75</v>
      </c>
      <c r="F77" s="26">
        <f>C77*E77</f>
        <v>314.99999999999994</v>
      </c>
      <c r="G77" s="27">
        <v>73</v>
      </c>
      <c r="H77" s="26">
        <f>C77*G77</f>
        <v>306.59999999999997</v>
      </c>
      <c r="I77" s="46" t="s">
        <v>57</v>
      </c>
    </row>
    <row r="78" spans="1:30" s="13" customFormat="1" ht="28.5" customHeight="1">
      <c r="A78" s="114" t="s">
        <v>162</v>
      </c>
      <c r="B78" s="115"/>
      <c r="C78" s="15"/>
      <c r="D78" s="15"/>
      <c r="E78" s="17"/>
      <c r="F78" s="15"/>
      <c r="G78" s="17"/>
      <c r="H78" s="15"/>
      <c r="I78" s="18"/>
      <c r="J78" s="8"/>
      <c r="K78" s="8"/>
      <c r="L78" s="8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9" ht="32.25" customHeight="1">
      <c r="A79" s="44">
        <v>1</v>
      </c>
      <c r="B79" s="20" t="s">
        <v>89</v>
      </c>
      <c r="C79" s="26">
        <v>12.5</v>
      </c>
      <c r="D79" s="21" t="s">
        <v>34</v>
      </c>
      <c r="E79" s="45">
        <v>2.5</v>
      </c>
      <c r="F79" s="26">
        <f>C79*E79</f>
        <v>31.25</v>
      </c>
      <c r="G79" s="27">
        <v>3.5</v>
      </c>
      <c r="H79" s="22">
        <f>G79*C79</f>
        <v>43.75</v>
      </c>
      <c r="I79" s="43" t="s">
        <v>128</v>
      </c>
    </row>
    <row r="80" spans="1:9" ht="31.5" customHeight="1">
      <c r="A80" s="44">
        <v>2</v>
      </c>
      <c r="B80" s="20" t="s">
        <v>87</v>
      </c>
      <c r="C80" s="26">
        <v>40.2</v>
      </c>
      <c r="D80" s="21" t="s">
        <v>34</v>
      </c>
      <c r="E80" s="45">
        <v>2.5</v>
      </c>
      <c r="F80" s="26">
        <f>C80*E80</f>
        <v>100.5</v>
      </c>
      <c r="G80" s="27">
        <v>3.5</v>
      </c>
      <c r="H80" s="22">
        <f>G80*C80</f>
        <v>140.70000000000002</v>
      </c>
      <c r="I80" s="43" t="s">
        <v>88</v>
      </c>
    </row>
    <row r="81" spans="1:9" s="9" customFormat="1" ht="35.25" customHeight="1">
      <c r="A81" s="44">
        <v>3</v>
      </c>
      <c r="B81" s="20" t="s">
        <v>8</v>
      </c>
      <c r="C81" s="21">
        <v>12.5</v>
      </c>
      <c r="D81" s="21" t="s">
        <v>34</v>
      </c>
      <c r="E81" s="21">
        <v>12</v>
      </c>
      <c r="F81" s="22">
        <f>E81*C81</f>
        <v>150</v>
      </c>
      <c r="G81" s="21">
        <v>10</v>
      </c>
      <c r="H81" s="22">
        <f>G81*C81</f>
        <v>125</v>
      </c>
      <c r="I81" s="43" t="s">
        <v>104</v>
      </c>
    </row>
    <row r="82" spans="1:9" s="8" customFormat="1" ht="36.75" customHeight="1">
      <c r="A82" s="44">
        <v>4</v>
      </c>
      <c r="B82" s="20" t="s">
        <v>10</v>
      </c>
      <c r="C82" s="21">
        <v>40.2</v>
      </c>
      <c r="D82" s="21" t="s">
        <v>34</v>
      </c>
      <c r="E82" s="21">
        <v>12</v>
      </c>
      <c r="F82" s="22">
        <f>E82*C82</f>
        <v>482.40000000000003</v>
      </c>
      <c r="G82" s="21">
        <v>10</v>
      </c>
      <c r="H82" s="22">
        <f>G82*C82</f>
        <v>402</v>
      </c>
      <c r="I82" s="71" t="s">
        <v>104</v>
      </c>
    </row>
    <row r="83" spans="1:9" ht="39.75" customHeight="1">
      <c r="A83" s="44">
        <v>5</v>
      </c>
      <c r="B83" s="25" t="s">
        <v>93</v>
      </c>
      <c r="C83" s="26">
        <f>2*2.7*3</f>
        <v>16.200000000000003</v>
      </c>
      <c r="D83" s="21" t="s">
        <v>34</v>
      </c>
      <c r="E83" s="45">
        <v>75</v>
      </c>
      <c r="F83" s="26">
        <f>C83*E83</f>
        <v>1215.0000000000002</v>
      </c>
      <c r="G83" s="27">
        <v>73</v>
      </c>
      <c r="H83" s="26">
        <f>C83*G83</f>
        <v>1182.6000000000001</v>
      </c>
      <c r="I83" s="46" t="s">
        <v>57</v>
      </c>
    </row>
    <row r="84" spans="1:9" ht="39.75" customHeight="1">
      <c r="A84" s="44">
        <v>6</v>
      </c>
      <c r="B84" s="25" t="s">
        <v>86</v>
      </c>
      <c r="C84" s="26">
        <f>1.4*1*3</f>
        <v>4.199999999999999</v>
      </c>
      <c r="D84" s="21" t="s">
        <v>34</v>
      </c>
      <c r="E84" s="45">
        <v>75</v>
      </c>
      <c r="F84" s="26">
        <f>C84*E84</f>
        <v>314.99999999999994</v>
      </c>
      <c r="G84" s="27">
        <v>73</v>
      </c>
      <c r="H84" s="26">
        <f>C84*G84</f>
        <v>306.59999999999997</v>
      </c>
      <c r="I84" s="46" t="s">
        <v>57</v>
      </c>
    </row>
    <row r="85" spans="1:30" s="13" customFormat="1" ht="28.5" customHeight="1">
      <c r="A85" s="114" t="s">
        <v>163</v>
      </c>
      <c r="B85" s="115"/>
      <c r="C85" s="15"/>
      <c r="D85" s="15"/>
      <c r="E85" s="17"/>
      <c r="F85" s="15"/>
      <c r="G85" s="17"/>
      <c r="H85" s="15"/>
      <c r="I85" s="18"/>
      <c r="J85" s="8"/>
      <c r="K85" s="8"/>
      <c r="L85" s="8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11" ht="24" customHeight="1">
      <c r="A86" s="44">
        <v>1</v>
      </c>
      <c r="B86" s="25" t="s">
        <v>51</v>
      </c>
      <c r="C86" s="26">
        <v>7.5</v>
      </c>
      <c r="D86" s="21" t="s">
        <v>34</v>
      </c>
      <c r="E86" s="61">
        <v>45</v>
      </c>
      <c r="F86" s="22">
        <f>E86*C86</f>
        <v>337.5</v>
      </c>
      <c r="G86" s="26">
        <v>45</v>
      </c>
      <c r="H86" s="22">
        <f>G86*C86</f>
        <v>337.5</v>
      </c>
      <c r="I86" s="24" t="s">
        <v>183</v>
      </c>
      <c r="K86" s="8"/>
    </row>
    <row r="87" spans="1:9" ht="32.25" customHeight="1">
      <c r="A87" s="44">
        <v>2</v>
      </c>
      <c r="B87" s="20" t="s">
        <v>89</v>
      </c>
      <c r="C87" s="26">
        <v>14.5</v>
      </c>
      <c r="D87" s="21" t="s">
        <v>34</v>
      </c>
      <c r="E87" s="45">
        <v>2.5</v>
      </c>
      <c r="F87" s="26">
        <f>C87*E87</f>
        <v>36.25</v>
      </c>
      <c r="G87" s="27">
        <v>3.5</v>
      </c>
      <c r="H87" s="22">
        <f aca="true" t="shared" si="3" ref="H87:H93">G87*C87</f>
        <v>50.75</v>
      </c>
      <c r="I87" s="43" t="s">
        <v>128</v>
      </c>
    </row>
    <row r="88" spans="1:9" ht="31.5" customHeight="1">
      <c r="A88" s="44">
        <v>3</v>
      </c>
      <c r="B88" s="20" t="s">
        <v>87</v>
      </c>
      <c r="C88" s="26">
        <v>43.4</v>
      </c>
      <c r="D88" s="21" t="s">
        <v>34</v>
      </c>
      <c r="E88" s="45">
        <v>2.5</v>
      </c>
      <c r="F88" s="26">
        <f>C88*E88</f>
        <v>108.5</v>
      </c>
      <c r="G88" s="27">
        <v>3.5</v>
      </c>
      <c r="H88" s="22">
        <f t="shared" si="3"/>
        <v>151.9</v>
      </c>
      <c r="I88" s="43" t="s">
        <v>88</v>
      </c>
    </row>
    <row r="89" spans="1:9" s="9" customFormat="1" ht="35.25" customHeight="1">
      <c r="A89" s="44">
        <v>4</v>
      </c>
      <c r="B89" s="20" t="s">
        <v>8</v>
      </c>
      <c r="C89" s="21">
        <v>14.5</v>
      </c>
      <c r="D89" s="21" t="s">
        <v>34</v>
      </c>
      <c r="E89" s="21">
        <v>12</v>
      </c>
      <c r="F89" s="22">
        <f>E89*C89</f>
        <v>174</v>
      </c>
      <c r="G89" s="21">
        <v>10</v>
      </c>
      <c r="H89" s="22">
        <f t="shared" si="3"/>
        <v>145</v>
      </c>
      <c r="I89" s="43" t="s">
        <v>104</v>
      </c>
    </row>
    <row r="90" spans="1:9" s="8" customFormat="1" ht="36.75" customHeight="1">
      <c r="A90" s="44">
        <v>5</v>
      </c>
      <c r="B90" s="20" t="s">
        <v>10</v>
      </c>
      <c r="C90" s="21">
        <v>43.4</v>
      </c>
      <c r="D90" s="21" t="s">
        <v>34</v>
      </c>
      <c r="E90" s="21">
        <v>12</v>
      </c>
      <c r="F90" s="22">
        <f>E90*C90</f>
        <v>520.8</v>
      </c>
      <c r="G90" s="21">
        <v>10</v>
      </c>
      <c r="H90" s="22">
        <f t="shared" si="3"/>
        <v>434</v>
      </c>
      <c r="I90" s="71" t="s">
        <v>104</v>
      </c>
    </row>
    <row r="91" spans="1:9" ht="39.75" customHeight="1">
      <c r="A91" s="44">
        <v>6</v>
      </c>
      <c r="B91" s="20" t="s">
        <v>145</v>
      </c>
      <c r="C91" s="19">
        <v>7.5</v>
      </c>
      <c r="D91" s="21" t="s">
        <v>9</v>
      </c>
      <c r="E91" s="21">
        <v>9</v>
      </c>
      <c r="F91" s="22">
        <f>E91*C91</f>
        <v>67.5</v>
      </c>
      <c r="G91" s="21">
        <v>25</v>
      </c>
      <c r="H91" s="22">
        <f t="shared" si="3"/>
        <v>187.5</v>
      </c>
      <c r="I91" s="24" t="s">
        <v>131</v>
      </c>
    </row>
    <row r="92" spans="1:9" ht="39.75" customHeight="1">
      <c r="A92" s="44">
        <v>7</v>
      </c>
      <c r="B92" s="20" t="s">
        <v>144</v>
      </c>
      <c r="C92" s="19">
        <v>8.6</v>
      </c>
      <c r="D92" s="21" t="s">
        <v>9</v>
      </c>
      <c r="E92" s="21">
        <v>9</v>
      </c>
      <c r="F92" s="22">
        <f>E92*C92</f>
        <v>77.39999999999999</v>
      </c>
      <c r="G92" s="21">
        <v>25</v>
      </c>
      <c r="H92" s="22">
        <f>G92*C92</f>
        <v>215</v>
      </c>
      <c r="I92" s="24" t="s">
        <v>131</v>
      </c>
    </row>
    <row r="93" spans="1:9" ht="39.75" customHeight="1">
      <c r="A93" s="44">
        <v>8</v>
      </c>
      <c r="B93" s="88" t="s">
        <v>90</v>
      </c>
      <c r="C93" s="19">
        <v>15.5</v>
      </c>
      <c r="D93" s="21" t="s">
        <v>129</v>
      </c>
      <c r="E93" s="21">
        <v>0.6</v>
      </c>
      <c r="F93" s="22">
        <f>E93*C93</f>
        <v>9.299999999999999</v>
      </c>
      <c r="G93" s="21">
        <v>6</v>
      </c>
      <c r="H93" s="22">
        <f t="shared" si="3"/>
        <v>93</v>
      </c>
      <c r="I93" s="24" t="s">
        <v>182</v>
      </c>
    </row>
    <row r="94" spans="1:30" s="13" customFormat="1" ht="27.75" customHeight="1">
      <c r="A94" s="114" t="s">
        <v>165</v>
      </c>
      <c r="B94" s="115"/>
      <c r="C94" s="15"/>
      <c r="D94" s="15"/>
      <c r="E94" s="17"/>
      <c r="F94" s="15"/>
      <c r="G94" s="17"/>
      <c r="H94" s="15"/>
      <c r="I94" s="18"/>
      <c r="J94" s="8"/>
      <c r="K94" s="8"/>
      <c r="L94" s="8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9" ht="39.75" customHeight="1">
      <c r="A95" s="44">
        <v>1</v>
      </c>
      <c r="B95" s="20" t="s">
        <v>164</v>
      </c>
      <c r="C95" s="19">
        <v>6.3</v>
      </c>
      <c r="D95" s="21" t="s">
        <v>9</v>
      </c>
      <c r="E95" s="21">
        <v>9</v>
      </c>
      <c r="F95" s="22">
        <f>E95*C95</f>
        <v>56.699999999999996</v>
      </c>
      <c r="G95" s="21">
        <v>25</v>
      </c>
      <c r="H95" s="22">
        <f>G95*C95</f>
        <v>157.5</v>
      </c>
      <c r="I95" s="24" t="s">
        <v>191</v>
      </c>
    </row>
    <row r="96" spans="1:9" ht="28.5" customHeight="1">
      <c r="A96" s="116" t="s">
        <v>192</v>
      </c>
      <c r="B96" s="117"/>
      <c r="C96" s="102"/>
      <c r="D96" s="102"/>
      <c r="E96" s="101"/>
      <c r="F96" s="101"/>
      <c r="G96" s="102"/>
      <c r="H96" s="101"/>
      <c r="I96" s="103"/>
    </row>
    <row r="97" spans="1:9" ht="21.75" customHeight="1">
      <c r="A97" s="44">
        <v>1</v>
      </c>
      <c r="B97" s="20" t="s">
        <v>89</v>
      </c>
      <c r="C97" s="26">
        <v>21.6</v>
      </c>
      <c r="D97" s="21" t="s">
        <v>34</v>
      </c>
      <c r="E97" s="45">
        <v>2.5</v>
      </c>
      <c r="F97" s="26">
        <f>C97*E97</f>
        <v>54</v>
      </c>
      <c r="G97" s="27">
        <v>3.5</v>
      </c>
      <c r="H97" s="22">
        <f>G97*C97</f>
        <v>75.60000000000001</v>
      </c>
      <c r="I97" s="43" t="s">
        <v>127</v>
      </c>
    </row>
    <row r="98" spans="1:9" ht="23.25" customHeight="1">
      <c r="A98" s="44">
        <v>2</v>
      </c>
      <c r="B98" s="20" t="s">
        <v>87</v>
      </c>
      <c r="C98" s="26">
        <v>52.3</v>
      </c>
      <c r="D98" s="21" t="s">
        <v>34</v>
      </c>
      <c r="E98" s="45">
        <v>2.5</v>
      </c>
      <c r="F98" s="26">
        <f>C98*E98</f>
        <v>130.75</v>
      </c>
      <c r="G98" s="27">
        <v>3.5</v>
      </c>
      <c r="H98" s="22">
        <f>G98*C98</f>
        <v>183.04999999999998</v>
      </c>
      <c r="I98" s="43" t="s">
        <v>88</v>
      </c>
    </row>
    <row r="99" spans="1:9" s="9" customFormat="1" ht="35.25" customHeight="1">
      <c r="A99" s="44">
        <v>3</v>
      </c>
      <c r="B99" s="20" t="s">
        <v>8</v>
      </c>
      <c r="C99" s="21">
        <v>21.6</v>
      </c>
      <c r="D99" s="21" t="s">
        <v>34</v>
      </c>
      <c r="E99" s="21">
        <v>12</v>
      </c>
      <c r="F99" s="22">
        <f>E99*C99</f>
        <v>259.20000000000005</v>
      </c>
      <c r="G99" s="21">
        <v>10</v>
      </c>
      <c r="H99" s="22">
        <f>G99*C99</f>
        <v>216</v>
      </c>
      <c r="I99" s="43" t="s">
        <v>104</v>
      </c>
    </row>
    <row r="100" spans="1:9" s="8" customFormat="1" ht="36.75" customHeight="1">
      <c r="A100" s="44">
        <v>4</v>
      </c>
      <c r="B100" s="20" t="s">
        <v>10</v>
      </c>
      <c r="C100" s="21">
        <v>52.3</v>
      </c>
      <c r="D100" s="21" t="s">
        <v>34</v>
      </c>
      <c r="E100" s="21">
        <v>12</v>
      </c>
      <c r="F100" s="22">
        <f>E100*C100</f>
        <v>627.5999999999999</v>
      </c>
      <c r="G100" s="21">
        <v>10</v>
      </c>
      <c r="H100" s="22">
        <f>G100*C100</f>
        <v>523</v>
      </c>
      <c r="I100" s="71" t="s">
        <v>104</v>
      </c>
    </row>
    <row r="101" spans="1:9" ht="39.75" customHeight="1">
      <c r="A101" s="44">
        <v>5</v>
      </c>
      <c r="B101" s="25" t="s">
        <v>139</v>
      </c>
      <c r="C101" s="26">
        <f>2*2.7*3</f>
        <v>16.200000000000003</v>
      </c>
      <c r="D101" s="21" t="s">
        <v>34</v>
      </c>
      <c r="E101" s="45">
        <v>75</v>
      </c>
      <c r="F101" s="26">
        <f>C101*E101</f>
        <v>1215.0000000000002</v>
      </c>
      <c r="G101" s="27">
        <v>73</v>
      </c>
      <c r="H101" s="26">
        <f>C101*G101</f>
        <v>1182.6000000000001</v>
      </c>
      <c r="I101" s="46" t="s">
        <v>57</v>
      </c>
    </row>
    <row r="102" spans="1:9" ht="39.75" customHeight="1">
      <c r="A102" s="44">
        <v>6</v>
      </c>
      <c r="B102" s="25" t="s">
        <v>86</v>
      </c>
      <c r="C102" s="26">
        <f>1.4*1*3</f>
        <v>4.199999999999999</v>
      </c>
      <c r="D102" s="21" t="s">
        <v>34</v>
      </c>
      <c r="E102" s="45">
        <v>75</v>
      </c>
      <c r="F102" s="26">
        <f>C102*E102</f>
        <v>314.99999999999994</v>
      </c>
      <c r="G102" s="27">
        <v>73</v>
      </c>
      <c r="H102" s="26">
        <f>C102*G102</f>
        <v>306.59999999999997</v>
      </c>
      <c r="I102" s="46" t="s">
        <v>57</v>
      </c>
    </row>
    <row r="103" spans="1:9" ht="30" customHeight="1">
      <c r="A103" s="44">
        <v>7</v>
      </c>
      <c r="B103" s="97" t="s">
        <v>137</v>
      </c>
      <c r="C103" s="26">
        <v>21.6</v>
      </c>
      <c r="D103" s="21" t="s">
        <v>34</v>
      </c>
      <c r="E103" s="45">
        <v>90</v>
      </c>
      <c r="F103" s="26">
        <f>C103*E103</f>
        <v>1944.0000000000002</v>
      </c>
      <c r="G103" s="27">
        <v>50</v>
      </c>
      <c r="H103" s="22">
        <f>G103*C103</f>
        <v>1080</v>
      </c>
      <c r="I103" s="97" t="s">
        <v>140</v>
      </c>
    </row>
    <row r="104" spans="1:30" s="13" customFormat="1" ht="28.5" customHeight="1">
      <c r="A104" s="114" t="s">
        <v>166</v>
      </c>
      <c r="B104" s="115"/>
      <c r="C104" s="15"/>
      <c r="D104" s="15"/>
      <c r="E104" s="17"/>
      <c r="F104" s="15"/>
      <c r="G104" s="17"/>
      <c r="H104" s="15"/>
      <c r="I104" s="18"/>
      <c r="J104" s="8"/>
      <c r="K104" s="8"/>
      <c r="L104" s="8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9" ht="32.25" customHeight="1">
      <c r="A105" s="44">
        <v>1</v>
      </c>
      <c r="B105" s="20" t="s">
        <v>89</v>
      </c>
      <c r="C105" s="26">
        <v>8.9</v>
      </c>
      <c r="D105" s="21" t="s">
        <v>34</v>
      </c>
      <c r="E105" s="45">
        <v>2.5</v>
      </c>
      <c r="F105" s="26">
        <f>C105*E105</f>
        <v>22.25</v>
      </c>
      <c r="G105" s="27">
        <v>3.5</v>
      </c>
      <c r="H105" s="22">
        <f>G105*C105</f>
        <v>31.150000000000002</v>
      </c>
      <c r="I105" s="43" t="s">
        <v>128</v>
      </c>
    </row>
    <row r="106" spans="1:9" ht="31.5" customHeight="1">
      <c r="A106" s="44">
        <v>2</v>
      </c>
      <c r="B106" s="20" t="s">
        <v>87</v>
      </c>
      <c r="C106" s="26">
        <v>35</v>
      </c>
      <c r="D106" s="21" t="s">
        <v>34</v>
      </c>
      <c r="E106" s="45">
        <v>2.5</v>
      </c>
      <c r="F106" s="26">
        <f>C106*E106</f>
        <v>87.5</v>
      </c>
      <c r="G106" s="27">
        <v>3.5</v>
      </c>
      <c r="H106" s="22">
        <f>G106*C106</f>
        <v>122.5</v>
      </c>
      <c r="I106" s="43" t="s">
        <v>88</v>
      </c>
    </row>
    <row r="107" spans="1:9" s="9" customFormat="1" ht="35.25" customHeight="1">
      <c r="A107" s="44">
        <v>3</v>
      </c>
      <c r="B107" s="20" t="s">
        <v>8</v>
      </c>
      <c r="C107" s="21">
        <v>8.9</v>
      </c>
      <c r="D107" s="21" t="s">
        <v>34</v>
      </c>
      <c r="E107" s="21">
        <v>12</v>
      </c>
      <c r="F107" s="22">
        <f>E107*C107</f>
        <v>106.80000000000001</v>
      </c>
      <c r="G107" s="21">
        <v>10</v>
      </c>
      <c r="H107" s="22">
        <f>G107*C107</f>
        <v>89</v>
      </c>
      <c r="I107" s="43" t="s">
        <v>104</v>
      </c>
    </row>
    <row r="108" spans="1:9" s="8" customFormat="1" ht="36.75" customHeight="1">
      <c r="A108" s="44">
        <v>4</v>
      </c>
      <c r="B108" s="20" t="s">
        <v>10</v>
      </c>
      <c r="C108" s="21">
        <v>35</v>
      </c>
      <c r="D108" s="21" t="s">
        <v>34</v>
      </c>
      <c r="E108" s="21">
        <v>12</v>
      </c>
      <c r="F108" s="22">
        <f>E108*C108</f>
        <v>420</v>
      </c>
      <c r="G108" s="21">
        <v>10</v>
      </c>
      <c r="H108" s="22">
        <f>G108*C108</f>
        <v>350</v>
      </c>
      <c r="I108" s="71" t="s">
        <v>104</v>
      </c>
    </row>
    <row r="109" spans="1:9" ht="48" customHeight="1">
      <c r="A109" s="44">
        <v>5</v>
      </c>
      <c r="B109" s="25" t="s">
        <v>139</v>
      </c>
      <c r="C109" s="26">
        <f>2.4*2.7*3</f>
        <v>19.44</v>
      </c>
      <c r="D109" s="21" t="s">
        <v>34</v>
      </c>
      <c r="E109" s="45">
        <v>75</v>
      </c>
      <c r="F109" s="26">
        <f>C109*E109</f>
        <v>1458</v>
      </c>
      <c r="G109" s="27">
        <v>73</v>
      </c>
      <c r="H109" s="26">
        <f>C109*G109</f>
        <v>1419.1200000000001</v>
      </c>
      <c r="I109" s="46" t="s">
        <v>57</v>
      </c>
    </row>
    <row r="110" spans="1:9" ht="30" customHeight="1">
      <c r="A110" s="44">
        <v>6</v>
      </c>
      <c r="B110" s="97" t="s">
        <v>137</v>
      </c>
      <c r="C110" s="21">
        <v>8.9</v>
      </c>
      <c r="D110" s="21" t="s">
        <v>34</v>
      </c>
      <c r="E110" s="45">
        <v>90</v>
      </c>
      <c r="F110" s="26">
        <f>C110*E110</f>
        <v>801</v>
      </c>
      <c r="G110" s="27">
        <v>50</v>
      </c>
      <c r="H110" s="22">
        <f>G110*C110</f>
        <v>445</v>
      </c>
      <c r="I110" s="97" t="s">
        <v>140</v>
      </c>
    </row>
    <row r="111" spans="1:30" s="13" customFormat="1" ht="28.5" customHeight="1">
      <c r="A111" s="114" t="s">
        <v>167</v>
      </c>
      <c r="B111" s="115"/>
      <c r="C111" s="15"/>
      <c r="D111" s="15"/>
      <c r="E111" s="17"/>
      <c r="F111" s="15"/>
      <c r="G111" s="17"/>
      <c r="H111" s="15"/>
      <c r="I111" s="18"/>
      <c r="J111" s="8"/>
      <c r="K111" s="8"/>
      <c r="L111" s="8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9" ht="39.75" customHeight="1">
      <c r="A112" s="44">
        <v>1</v>
      </c>
      <c r="B112" s="25" t="s">
        <v>138</v>
      </c>
      <c r="C112" s="26">
        <f>1.9*2.2*2.8</f>
        <v>11.703999999999999</v>
      </c>
      <c r="D112" s="21" t="s">
        <v>34</v>
      </c>
      <c r="E112" s="45">
        <v>75</v>
      </c>
      <c r="F112" s="26">
        <f>C112*E112</f>
        <v>877.8</v>
      </c>
      <c r="G112" s="27">
        <v>73</v>
      </c>
      <c r="H112" s="26">
        <f>C112*G112</f>
        <v>854.3919999999999</v>
      </c>
      <c r="I112" s="46" t="s">
        <v>57</v>
      </c>
    </row>
    <row r="113" spans="1:9" ht="30" customHeight="1">
      <c r="A113" s="44">
        <v>2</v>
      </c>
      <c r="B113" s="97" t="s">
        <v>137</v>
      </c>
      <c r="C113" s="21">
        <v>5.9</v>
      </c>
      <c r="D113" s="21" t="s">
        <v>34</v>
      </c>
      <c r="E113" s="45">
        <v>90</v>
      </c>
      <c r="F113" s="26">
        <f>C113*E113</f>
        <v>531</v>
      </c>
      <c r="G113" s="27">
        <v>50</v>
      </c>
      <c r="H113" s="22">
        <f>G113*C113</f>
        <v>295</v>
      </c>
      <c r="I113" s="97" t="s">
        <v>140</v>
      </c>
    </row>
    <row r="114" spans="1:30" s="13" customFormat="1" ht="28.5" customHeight="1">
      <c r="A114" s="114" t="s">
        <v>168</v>
      </c>
      <c r="B114" s="115"/>
      <c r="C114" s="15"/>
      <c r="D114" s="15"/>
      <c r="E114" s="17"/>
      <c r="F114" s="15"/>
      <c r="G114" s="17"/>
      <c r="H114" s="15"/>
      <c r="I114" s="18"/>
      <c r="J114" s="8"/>
      <c r="K114" s="8"/>
      <c r="L114" s="8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9" ht="32.25" customHeight="1">
      <c r="A115" s="44">
        <v>1</v>
      </c>
      <c r="B115" s="20" t="s">
        <v>89</v>
      </c>
      <c r="C115" s="26">
        <v>14.5</v>
      </c>
      <c r="D115" s="21" t="s">
        <v>34</v>
      </c>
      <c r="E115" s="45">
        <v>2.5</v>
      </c>
      <c r="F115" s="26">
        <f>C115*E115</f>
        <v>36.25</v>
      </c>
      <c r="G115" s="27">
        <v>3.5</v>
      </c>
      <c r="H115" s="22">
        <f aca="true" t="shared" si="4" ref="H115:H122">G115*C115</f>
        <v>50.75</v>
      </c>
      <c r="I115" s="43" t="s">
        <v>128</v>
      </c>
    </row>
    <row r="116" spans="1:9" ht="31.5" customHeight="1">
      <c r="A116" s="44">
        <v>2</v>
      </c>
      <c r="B116" s="20" t="s">
        <v>87</v>
      </c>
      <c r="C116" s="26">
        <v>43.4</v>
      </c>
      <c r="D116" s="21" t="s">
        <v>34</v>
      </c>
      <c r="E116" s="45">
        <v>2.5</v>
      </c>
      <c r="F116" s="26">
        <f>C116*E116</f>
        <v>108.5</v>
      </c>
      <c r="G116" s="27">
        <v>3.5</v>
      </c>
      <c r="H116" s="22">
        <f t="shared" si="4"/>
        <v>151.9</v>
      </c>
      <c r="I116" s="43" t="s">
        <v>88</v>
      </c>
    </row>
    <row r="117" spans="1:9" s="9" customFormat="1" ht="35.25" customHeight="1">
      <c r="A117" s="44">
        <v>3</v>
      </c>
      <c r="B117" s="20" t="s">
        <v>8</v>
      </c>
      <c r="C117" s="21">
        <v>14.5</v>
      </c>
      <c r="D117" s="21" t="s">
        <v>34</v>
      </c>
      <c r="E117" s="21">
        <v>12</v>
      </c>
      <c r="F117" s="22">
        <f>E117*C117</f>
        <v>174</v>
      </c>
      <c r="G117" s="21">
        <v>10</v>
      </c>
      <c r="H117" s="22">
        <f t="shared" si="4"/>
        <v>145</v>
      </c>
      <c r="I117" s="43" t="s">
        <v>104</v>
      </c>
    </row>
    <row r="118" spans="1:9" s="8" customFormat="1" ht="36.75" customHeight="1">
      <c r="A118" s="44">
        <v>4</v>
      </c>
      <c r="B118" s="20" t="s">
        <v>10</v>
      </c>
      <c r="C118" s="21">
        <v>43.4</v>
      </c>
      <c r="D118" s="21" t="s">
        <v>34</v>
      </c>
      <c r="E118" s="21">
        <v>12</v>
      </c>
      <c r="F118" s="22">
        <f>E118*C118</f>
        <v>520.8</v>
      </c>
      <c r="G118" s="21">
        <v>10</v>
      </c>
      <c r="H118" s="22">
        <f t="shared" si="4"/>
        <v>434</v>
      </c>
      <c r="I118" s="71" t="s">
        <v>104</v>
      </c>
    </row>
    <row r="119" spans="1:9" ht="39.75" customHeight="1">
      <c r="A119" s="44">
        <v>5</v>
      </c>
      <c r="B119" s="20" t="s">
        <v>145</v>
      </c>
      <c r="C119" s="19">
        <v>7.5</v>
      </c>
      <c r="D119" s="21" t="s">
        <v>9</v>
      </c>
      <c r="E119" s="21">
        <v>9</v>
      </c>
      <c r="F119" s="22">
        <f>E119*C119</f>
        <v>67.5</v>
      </c>
      <c r="G119" s="21">
        <v>25</v>
      </c>
      <c r="H119" s="22">
        <f t="shared" si="4"/>
        <v>187.5</v>
      </c>
      <c r="I119" s="24" t="s">
        <v>131</v>
      </c>
    </row>
    <row r="120" spans="1:9" ht="39.75" customHeight="1">
      <c r="A120" s="44">
        <v>6</v>
      </c>
      <c r="B120" s="20" t="s">
        <v>144</v>
      </c>
      <c r="C120" s="19">
        <v>13.5</v>
      </c>
      <c r="D120" s="21" t="s">
        <v>9</v>
      </c>
      <c r="E120" s="21">
        <v>9</v>
      </c>
      <c r="F120" s="22">
        <f>E120*C120</f>
        <v>121.5</v>
      </c>
      <c r="G120" s="21">
        <v>25</v>
      </c>
      <c r="H120" s="22">
        <f t="shared" si="4"/>
        <v>337.5</v>
      </c>
      <c r="I120" s="24" t="s">
        <v>131</v>
      </c>
    </row>
    <row r="121" spans="1:9" ht="39.75" customHeight="1">
      <c r="A121" s="44">
        <v>7</v>
      </c>
      <c r="B121" s="88" t="s">
        <v>90</v>
      </c>
      <c r="C121" s="19">
        <v>15.5</v>
      </c>
      <c r="D121" s="21" t="s">
        <v>129</v>
      </c>
      <c r="E121" s="21">
        <v>0.6</v>
      </c>
      <c r="F121" s="22">
        <f>E121*C121</f>
        <v>9.299999999999999</v>
      </c>
      <c r="G121" s="21">
        <v>6</v>
      </c>
      <c r="H121" s="22">
        <f t="shared" si="4"/>
        <v>93</v>
      </c>
      <c r="I121" s="24" t="s">
        <v>182</v>
      </c>
    </row>
    <row r="122" spans="1:9" ht="30" customHeight="1">
      <c r="A122" s="44">
        <v>8</v>
      </c>
      <c r="B122" s="97" t="s">
        <v>170</v>
      </c>
      <c r="C122" s="21">
        <v>26.3</v>
      </c>
      <c r="D122" s="21" t="s">
        <v>34</v>
      </c>
      <c r="E122" s="45">
        <v>90</v>
      </c>
      <c r="F122" s="26">
        <f>C122*E122</f>
        <v>2367</v>
      </c>
      <c r="G122" s="27">
        <v>50</v>
      </c>
      <c r="H122" s="22">
        <f t="shared" si="4"/>
        <v>1315</v>
      </c>
      <c r="I122" s="97" t="s">
        <v>184</v>
      </c>
    </row>
    <row r="123" spans="1:30" s="13" customFormat="1" ht="27.75" customHeight="1">
      <c r="A123" s="114" t="s">
        <v>169</v>
      </c>
      <c r="B123" s="115"/>
      <c r="C123" s="15"/>
      <c r="D123" s="15"/>
      <c r="E123" s="17"/>
      <c r="F123" s="15"/>
      <c r="G123" s="17"/>
      <c r="H123" s="15"/>
      <c r="I123" s="18"/>
      <c r="J123" s="8"/>
      <c r="K123" s="8"/>
      <c r="L123" s="8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9" ht="39.75" customHeight="1">
      <c r="A124" s="44">
        <v>1</v>
      </c>
      <c r="B124" s="20" t="s">
        <v>164</v>
      </c>
      <c r="C124" s="19">
        <v>12.5</v>
      </c>
      <c r="D124" s="21" t="s">
        <v>9</v>
      </c>
      <c r="E124" s="21">
        <v>9</v>
      </c>
      <c r="F124" s="22">
        <f>E124*C124</f>
        <v>112.5</v>
      </c>
      <c r="G124" s="21">
        <v>25</v>
      </c>
      <c r="H124" s="22">
        <f>G124*C124</f>
        <v>312.5</v>
      </c>
      <c r="I124" s="24" t="s">
        <v>131</v>
      </c>
    </row>
    <row r="125" spans="1:30" s="13" customFormat="1" ht="27.75" customHeight="1">
      <c r="A125" s="114" t="s">
        <v>172</v>
      </c>
      <c r="B125" s="115"/>
      <c r="C125" s="15"/>
      <c r="D125" s="15"/>
      <c r="E125" s="17"/>
      <c r="F125" s="15"/>
      <c r="G125" s="17"/>
      <c r="H125" s="15"/>
      <c r="I125" s="18"/>
      <c r="J125" s="8"/>
      <c r="K125" s="8"/>
      <c r="L125" s="8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9" ht="39.75" customHeight="1">
      <c r="A126" s="44">
        <v>1</v>
      </c>
      <c r="B126" s="20" t="s">
        <v>185</v>
      </c>
      <c r="C126" s="19">
        <v>84</v>
      </c>
      <c r="D126" s="21" t="s">
        <v>186</v>
      </c>
      <c r="E126" s="21">
        <v>9</v>
      </c>
      <c r="F126" s="22">
        <f>C126*E126</f>
        <v>756</v>
      </c>
      <c r="G126" s="21">
        <v>25</v>
      </c>
      <c r="H126" s="22">
        <f>C126*G126</f>
        <v>2100</v>
      </c>
      <c r="I126" s="24" t="s">
        <v>187</v>
      </c>
    </row>
    <row r="127" spans="1:30" s="13" customFormat="1" ht="27.75" customHeight="1">
      <c r="A127" s="114" t="s">
        <v>171</v>
      </c>
      <c r="B127" s="115"/>
      <c r="C127" s="15"/>
      <c r="D127" s="15"/>
      <c r="E127" s="17"/>
      <c r="F127" s="15"/>
      <c r="G127" s="17"/>
      <c r="H127" s="15"/>
      <c r="I127" s="18"/>
      <c r="J127" s="8"/>
      <c r="K127" s="8"/>
      <c r="L127" s="8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9" ht="39.75" customHeight="1">
      <c r="A128" s="44">
        <v>1</v>
      </c>
      <c r="B128" s="20" t="s">
        <v>185</v>
      </c>
      <c r="C128" s="19">
        <v>14</v>
      </c>
      <c r="D128" s="21" t="s">
        <v>186</v>
      </c>
      <c r="E128" s="21">
        <v>20</v>
      </c>
      <c r="F128" s="22">
        <f>E128*C128</f>
        <v>280</v>
      </c>
      <c r="G128" s="21">
        <v>40</v>
      </c>
      <c r="H128" s="22">
        <f>G128*C128</f>
        <v>560</v>
      </c>
      <c r="I128" s="24" t="s">
        <v>189</v>
      </c>
    </row>
    <row r="129" spans="1:9" ht="39.75" customHeight="1">
      <c r="A129" s="44">
        <v>2</v>
      </c>
      <c r="B129" s="20" t="s">
        <v>177</v>
      </c>
      <c r="C129" s="19">
        <v>12.5</v>
      </c>
      <c r="D129" s="21" t="s">
        <v>9</v>
      </c>
      <c r="E129" s="21">
        <v>9</v>
      </c>
      <c r="F129" s="22">
        <f>E129*C129</f>
        <v>112.5</v>
      </c>
      <c r="G129" s="21">
        <v>25</v>
      </c>
      <c r="H129" s="22">
        <f>G129*C129</f>
        <v>312.5</v>
      </c>
      <c r="I129" s="24" t="s">
        <v>131</v>
      </c>
    </row>
    <row r="130" spans="1:9" ht="39.75" customHeight="1">
      <c r="A130" s="44">
        <v>3</v>
      </c>
      <c r="B130" s="20" t="s">
        <v>188</v>
      </c>
      <c r="C130" s="19">
        <v>10</v>
      </c>
      <c r="D130" s="21" t="s">
        <v>186</v>
      </c>
      <c r="E130" s="21">
        <v>20</v>
      </c>
      <c r="F130" s="22">
        <f>E130*C130</f>
        <v>200</v>
      </c>
      <c r="G130" s="21">
        <v>40</v>
      </c>
      <c r="H130" s="22">
        <f>G130*C130</f>
        <v>400</v>
      </c>
      <c r="I130" s="24" t="s">
        <v>189</v>
      </c>
    </row>
    <row r="131" spans="1:11" ht="31.5" customHeight="1">
      <c r="A131" s="44">
        <v>4</v>
      </c>
      <c r="B131" s="25" t="s">
        <v>51</v>
      </c>
      <c r="C131" s="26">
        <v>4.2</v>
      </c>
      <c r="D131" s="21" t="s">
        <v>34</v>
      </c>
      <c r="E131" s="61">
        <v>45</v>
      </c>
      <c r="F131" s="22">
        <f>E131*C131</f>
        <v>189</v>
      </c>
      <c r="G131" s="26">
        <v>45</v>
      </c>
      <c r="H131" s="22">
        <f>G131*C131</f>
        <v>189</v>
      </c>
      <c r="I131" s="24" t="s">
        <v>190</v>
      </c>
      <c r="K131" s="8"/>
    </row>
    <row r="132" spans="1:162" s="56" customFormat="1" ht="30.75" customHeight="1">
      <c r="A132" s="53"/>
      <c r="B132" s="57" t="s">
        <v>48</v>
      </c>
      <c r="C132" s="139" t="s">
        <v>47</v>
      </c>
      <c r="D132" s="140"/>
      <c r="E132" s="141"/>
      <c r="F132" s="55">
        <f>SUM(F8:F131)</f>
        <v>37437.670000000006</v>
      </c>
      <c r="G132" s="53" t="s">
        <v>46</v>
      </c>
      <c r="H132" s="55">
        <f>SUM(H8:H131)</f>
        <v>44003.46199999999</v>
      </c>
      <c r="I132" s="54" t="s">
        <v>45</v>
      </c>
      <c r="J132" s="11"/>
      <c r="K132" s="11"/>
      <c r="L132" s="1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</row>
    <row r="133" spans="1:162" s="51" customFormat="1" ht="27" customHeight="1">
      <c r="A133" s="96" t="s">
        <v>173</v>
      </c>
      <c r="B133" s="48" t="s">
        <v>21</v>
      </c>
      <c r="C133" s="107" t="s">
        <v>22</v>
      </c>
      <c r="D133" s="108"/>
      <c r="E133" s="109"/>
      <c r="F133" s="142">
        <f>(H132+F132)*0.08+1356</f>
        <v>7871.29056</v>
      </c>
      <c r="G133" s="143"/>
      <c r="H133" s="144"/>
      <c r="I133" s="49" t="s">
        <v>178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</row>
    <row r="134" spans="1:256" s="51" customFormat="1" ht="24" customHeight="1">
      <c r="A134" s="96" t="s">
        <v>174</v>
      </c>
      <c r="B134" s="48" t="s">
        <v>23</v>
      </c>
      <c r="C134" s="107" t="s">
        <v>42</v>
      </c>
      <c r="D134" s="108"/>
      <c r="E134" s="109"/>
      <c r="F134" s="142">
        <f>(F132+H132)*0.17</f>
        <v>13844.99244</v>
      </c>
      <c r="G134" s="143"/>
      <c r="H134" s="144"/>
      <c r="I134" s="5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  <c r="IV134" s="50"/>
    </row>
    <row r="135" spans="1:30" s="10" customFormat="1" ht="18" customHeight="1">
      <c r="A135" s="58" t="s">
        <v>175</v>
      </c>
      <c r="B135" s="30" t="s">
        <v>16</v>
      </c>
      <c r="C135" s="31"/>
      <c r="D135" s="31"/>
      <c r="E135" s="31"/>
      <c r="F135" s="31"/>
      <c r="G135" s="31"/>
      <c r="H135" s="31"/>
      <c r="I135" s="32"/>
      <c r="J135" s="11"/>
      <c r="K135" s="11"/>
      <c r="L135" s="1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s="10" customFormat="1" ht="26.25" customHeight="1">
      <c r="A136" s="26">
        <v>1</v>
      </c>
      <c r="B136" s="25" t="s">
        <v>17</v>
      </c>
      <c r="C136" s="26">
        <v>1</v>
      </c>
      <c r="D136" s="26" t="s">
        <v>12</v>
      </c>
      <c r="E136" s="26">
        <v>0</v>
      </c>
      <c r="F136" s="21">
        <f>E136*C136</f>
        <v>0</v>
      </c>
      <c r="G136" s="26">
        <v>1250</v>
      </c>
      <c r="H136" s="21">
        <f>C136*G136</f>
        <v>1250</v>
      </c>
      <c r="I136" s="47" t="s">
        <v>44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s="10" customFormat="1" ht="24.75" customHeight="1">
      <c r="A137" s="26">
        <v>2</v>
      </c>
      <c r="B137" s="25" t="s">
        <v>18</v>
      </c>
      <c r="C137" s="26">
        <v>1</v>
      </c>
      <c r="D137" s="26" t="s">
        <v>12</v>
      </c>
      <c r="E137" s="26">
        <v>0</v>
      </c>
      <c r="F137" s="21">
        <f>E137*C137</f>
        <v>0</v>
      </c>
      <c r="G137" s="26">
        <v>1360</v>
      </c>
      <c r="H137" s="21">
        <f>G137</f>
        <v>1360</v>
      </c>
      <c r="I137" s="29" t="s">
        <v>35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s="10" customFormat="1" ht="24.75" customHeight="1">
      <c r="A138" s="26">
        <v>3</v>
      </c>
      <c r="B138" s="25" t="s">
        <v>19</v>
      </c>
      <c r="C138" s="26">
        <v>1</v>
      </c>
      <c r="D138" s="26" t="s">
        <v>12</v>
      </c>
      <c r="E138" s="26">
        <v>0</v>
      </c>
      <c r="F138" s="21">
        <v>0</v>
      </c>
      <c r="G138" s="26">
        <v>720</v>
      </c>
      <c r="H138" s="21">
        <f>G138</f>
        <v>720</v>
      </c>
      <c r="I138" s="29" t="s">
        <v>20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256" ht="30.75" customHeight="1">
      <c r="A139" s="58" t="s">
        <v>179</v>
      </c>
      <c r="B139" s="59" t="s">
        <v>50</v>
      </c>
      <c r="C139" s="133" t="s">
        <v>24</v>
      </c>
      <c r="D139" s="134"/>
      <c r="E139" s="135"/>
      <c r="F139" s="136">
        <f>SUM(F132,H132,F133,F134,H136:H138)</f>
        <v>106487.415</v>
      </c>
      <c r="G139" s="137"/>
      <c r="H139" s="138"/>
      <c r="I139" s="60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</row>
    <row r="140" spans="1:256" s="11" customFormat="1" ht="14.25">
      <c r="A140" s="33" t="s">
        <v>25</v>
      </c>
      <c r="B140" s="34"/>
      <c r="C140" s="33"/>
      <c r="D140" s="33"/>
      <c r="E140" s="35"/>
      <c r="F140" s="35"/>
      <c r="G140" s="36"/>
      <c r="H140" s="35"/>
      <c r="I140" s="34" t="s">
        <v>43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</row>
    <row r="141" spans="1:256" s="12" customFormat="1" ht="18" customHeight="1">
      <c r="A141" s="37" t="s">
        <v>26</v>
      </c>
      <c r="B141" s="132" t="s">
        <v>27</v>
      </c>
      <c r="C141" s="132"/>
      <c r="D141" s="132"/>
      <c r="E141" s="132"/>
      <c r="F141" s="132"/>
      <c r="G141" s="132"/>
      <c r="H141" s="132"/>
      <c r="I141" s="13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12" customFormat="1" ht="18" customHeight="1">
      <c r="A142" s="37" t="s">
        <v>26</v>
      </c>
      <c r="B142" s="149" t="s">
        <v>28</v>
      </c>
      <c r="C142" s="149"/>
      <c r="D142" s="149"/>
      <c r="E142" s="149"/>
      <c r="F142" s="149"/>
      <c r="G142" s="149"/>
      <c r="H142" s="149"/>
      <c r="I142" s="149"/>
      <c r="J142" s="2"/>
      <c r="K142" s="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12" customFormat="1" ht="18" customHeight="1">
      <c r="A143" s="37" t="s">
        <v>26</v>
      </c>
      <c r="B143" s="149" t="s">
        <v>36</v>
      </c>
      <c r="C143" s="149"/>
      <c r="D143" s="149"/>
      <c r="E143" s="149"/>
      <c r="F143" s="149"/>
      <c r="G143" s="149"/>
      <c r="H143" s="149"/>
      <c r="I143" s="149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12" customFormat="1" ht="18" customHeight="1">
      <c r="A144" s="37" t="s">
        <v>26</v>
      </c>
      <c r="B144" s="149" t="s">
        <v>29</v>
      </c>
      <c r="C144" s="149"/>
      <c r="D144" s="149"/>
      <c r="E144" s="149"/>
      <c r="F144" s="149"/>
      <c r="G144" s="149"/>
      <c r="H144" s="149"/>
      <c r="I144" s="149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9" ht="14.25">
      <c r="A145" s="38" t="s">
        <v>26</v>
      </c>
      <c r="B145" s="106" t="s">
        <v>49</v>
      </c>
      <c r="C145" s="106"/>
      <c r="D145" s="106"/>
      <c r="E145" s="106"/>
      <c r="F145" s="106"/>
      <c r="G145" s="106"/>
      <c r="H145" s="106"/>
      <c r="I145" s="106"/>
    </row>
    <row r="146" spans="1:9" ht="16.5" customHeight="1">
      <c r="A146" s="38" t="s">
        <v>26</v>
      </c>
      <c r="B146" s="106" t="s">
        <v>32</v>
      </c>
      <c r="C146" s="106"/>
      <c r="D146" s="106"/>
      <c r="E146" s="106"/>
      <c r="F146" s="106"/>
      <c r="G146" s="106"/>
      <c r="H146" s="106"/>
      <c r="I146" s="106"/>
    </row>
    <row r="147" spans="1:9" ht="18.75" customHeight="1">
      <c r="A147" s="38" t="s">
        <v>26</v>
      </c>
      <c r="B147" s="106" t="s">
        <v>37</v>
      </c>
      <c r="C147" s="106"/>
      <c r="D147" s="106"/>
      <c r="E147" s="106"/>
      <c r="F147" s="106"/>
      <c r="G147" s="106"/>
      <c r="H147" s="106"/>
      <c r="I147" s="106"/>
    </row>
    <row r="148" spans="1:9" ht="14.25">
      <c r="A148" s="38" t="s">
        <v>26</v>
      </c>
      <c r="B148" s="106" t="s">
        <v>38</v>
      </c>
      <c r="C148" s="106"/>
      <c r="D148" s="106"/>
      <c r="E148" s="106"/>
      <c r="F148" s="106"/>
      <c r="G148" s="106"/>
      <c r="H148" s="106"/>
      <c r="I148" s="106"/>
    </row>
    <row r="149" spans="1:9" ht="14.25">
      <c r="A149" s="38" t="s">
        <v>26</v>
      </c>
      <c r="B149" s="106" t="s">
        <v>53</v>
      </c>
      <c r="C149" s="106"/>
      <c r="D149" s="106"/>
      <c r="E149" s="106"/>
      <c r="F149" s="106"/>
      <c r="G149" s="106"/>
      <c r="H149" s="106"/>
      <c r="I149" s="106"/>
    </row>
    <row r="150" spans="1:9" ht="18.75" customHeight="1">
      <c r="A150" s="40"/>
      <c r="B150" s="150" t="s">
        <v>30</v>
      </c>
      <c r="C150" s="150"/>
      <c r="D150" s="40"/>
      <c r="E150" s="41"/>
      <c r="F150" s="41"/>
      <c r="G150" s="42"/>
      <c r="H150" s="41"/>
      <c r="I150" s="39" t="s">
        <v>31</v>
      </c>
    </row>
    <row r="151" spans="1:9" ht="18.75" customHeight="1">
      <c r="A151" s="40"/>
      <c r="B151" s="39"/>
      <c r="C151" s="40"/>
      <c r="D151" s="40"/>
      <c r="E151" s="41"/>
      <c r="F151" s="41"/>
      <c r="G151" s="42"/>
      <c r="H151" s="41"/>
      <c r="I151" s="39"/>
    </row>
    <row r="152" spans="2:9" ht="18.75" customHeight="1">
      <c r="B152" s="148" t="s">
        <v>195</v>
      </c>
      <c r="C152" s="148"/>
      <c r="D152" s="148"/>
      <c r="I152" s="2" t="s">
        <v>196</v>
      </c>
    </row>
    <row r="153" spans="1:9" ht="33.75" customHeight="1">
      <c r="A153" s="145" t="s">
        <v>126</v>
      </c>
      <c r="B153" s="146"/>
      <c r="C153" s="72"/>
      <c r="D153" s="72"/>
      <c r="E153" s="72"/>
      <c r="F153" s="72"/>
      <c r="G153" s="72"/>
      <c r="H153" s="72"/>
      <c r="I153" s="95" t="s">
        <v>125</v>
      </c>
    </row>
    <row r="154" spans="1:256" s="93" customFormat="1" ht="49.5">
      <c r="A154" s="90">
        <v>1</v>
      </c>
      <c r="B154" s="75" t="s">
        <v>61</v>
      </c>
      <c r="C154" s="90">
        <v>55</v>
      </c>
      <c r="D154" s="89" t="s">
        <v>62</v>
      </c>
      <c r="E154" s="89">
        <v>18</v>
      </c>
      <c r="F154" s="89">
        <f>C154*E154</f>
        <v>990</v>
      </c>
      <c r="G154" s="89"/>
      <c r="H154" s="89"/>
      <c r="I154" s="92" t="s">
        <v>105</v>
      </c>
      <c r="J154" s="82"/>
      <c r="K154" s="5"/>
      <c r="L154" s="5"/>
      <c r="M154" s="5"/>
      <c r="N154" s="5"/>
      <c r="O154" s="5"/>
      <c r="P154" s="5"/>
      <c r="Q154" s="5"/>
      <c r="R154" s="9"/>
      <c r="S154" s="9"/>
      <c r="T154" s="9"/>
      <c r="U154" s="9"/>
      <c r="V154" s="9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  <c r="DB154" s="94"/>
      <c r="DC154" s="94"/>
      <c r="DD154" s="94"/>
      <c r="DE154" s="94"/>
      <c r="DF154" s="94"/>
      <c r="DG154" s="94"/>
      <c r="DH154" s="94"/>
      <c r="DI154" s="94"/>
      <c r="DJ154" s="94"/>
      <c r="DK154" s="94"/>
      <c r="DL154" s="94"/>
      <c r="DM154" s="94"/>
      <c r="DN154" s="94"/>
      <c r="DO154" s="94"/>
      <c r="DP154" s="94"/>
      <c r="DQ154" s="94"/>
      <c r="DR154" s="94"/>
      <c r="DS154" s="94"/>
      <c r="DT154" s="94"/>
      <c r="DU154" s="94"/>
      <c r="DV154" s="94"/>
      <c r="DW154" s="94"/>
      <c r="DX154" s="94"/>
      <c r="DY154" s="94"/>
      <c r="DZ154" s="94"/>
      <c r="EA154" s="94"/>
      <c r="EB154" s="94"/>
      <c r="EC154" s="94"/>
      <c r="ED154" s="94"/>
      <c r="EE154" s="94"/>
      <c r="EF154" s="94"/>
      <c r="EG154" s="94"/>
      <c r="EH154" s="94"/>
      <c r="EI154" s="94"/>
      <c r="EJ154" s="94"/>
      <c r="EK154" s="94"/>
      <c r="EL154" s="94"/>
      <c r="EM154" s="94"/>
      <c r="EN154" s="94"/>
      <c r="EO154" s="94"/>
      <c r="EP154" s="94"/>
      <c r="EQ154" s="94"/>
      <c r="ER154" s="94"/>
      <c r="ES154" s="94"/>
      <c r="ET154" s="94"/>
      <c r="EU154" s="94"/>
      <c r="EV154" s="94"/>
      <c r="EW154" s="94"/>
      <c r="EX154" s="94"/>
      <c r="EY154" s="94"/>
      <c r="EZ154" s="94"/>
      <c r="FA154" s="94"/>
      <c r="FB154" s="94"/>
      <c r="FC154" s="94"/>
      <c r="FD154" s="94"/>
      <c r="FE154" s="94"/>
      <c r="FF154" s="94"/>
      <c r="FG154" s="94"/>
      <c r="FH154" s="94"/>
      <c r="FI154" s="94"/>
      <c r="FJ154" s="94"/>
      <c r="FK154" s="94"/>
      <c r="FL154" s="94"/>
      <c r="FM154" s="94"/>
      <c r="FN154" s="94"/>
      <c r="FO154" s="94"/>
      <c r="FP154" s="94"/>
      <c r="FQ154" s="94"/>
      <c r="FR154" s="94"/>
      <c r="FS154" s="94"/>
      <c r="FT154" s="94"/>
      <c r="FU154" s="94"/>
      <c r="FV154" s="94"/>
      <c r="FW154" s="94"/>
      <c r="FX154" s="94"/>
      <c r="FY154" s="94"/>
      <c r="FZ154" s="94"/>
      <c r="GA154" s="94"/>
      <c r="GB154" s="94"/>
      <c r="GC154" s="94"/>
      <c r="GD154" s="94"/>
      <c r="GE154" s="94"/>
      <c r="GF154" s="94"/>
      <c r="GG154" s="94"/>
      <c r="GH154" s="94"/>
      <c r="GI154" s="94"/>
      <c r="GJ154" s="94"/>
      <c r="GK154" s="94"/>
      <c r="GL154" s="94"/>
      <c r="GM154" s="94"/>
      <c r="GN154" s="94"/>
      <c r="GO154" s="94"/>
      <c r="GP154" s="94"/>
      <c r="GQ154" s="94"/>
      <c r="GR154" s="94"/>
      <c r="GS154" s="94"/>
      <c r="GT154" s="94"/>
      <c r="GU154" s="94"/>
      <c r="GV154" s="94"/>
      <c r="GW154" s="94"/>
      <c r="GX154" s="94"/>
      <c r="GY154" s="94"/>
      <c r="GZ154" s="94"/>
      <c r="HA154" s="94"/>
      <c r="HB154" s="94"/>
      <c r="HC154" s="94"/>
      <c r="HD154" s="94"/>
      <c r="HE154" s="94"/>
      <c r="HF154" s="94"/>
      <c r="HG154" s="94"/>
      <c r="HH154" s="94"/>
      <c r="HI154" s="94"/>
      <c r="HJ154" s="94"/>
      <c r="HK154" s="94"/>
      <c r="HL154" s="94"/>
      <c r="HM154" s="94"/>
      <c r="HN154" s="94"/>
      <c r="HO154" s="94"/>
      <c r="HP154" s="94"/>
      <c r="HQ154" s="94"/>
      <c r="HR154" s="94"/>
      <c r="HS154" s="94"/>
      <c r="HT154" s="94"/>
      <c r="HU154" s="94"/>
      <c r="HV154" s="94"/>
      <c r="HW154" s="94"/>
      <c r="HX154" s="94"/>
      <c r="HY154" s="94"/>
      <c r="HZ154" s="94"/>
      <c r="IA154" s="94"/>
      <c r="IB154" s="94"/>
      <c r="IC154" s="94"/>
      <c r="ID154" s="94"/>
      <c r="IE154" s="94"/>
      <c r="IF154" s="94"/>
      <c r="IG154" s="94"/>
      <c r="IH154" s="94"/>
      <c r="II154" s="94"/>
      <c r="IJ154" s="94"/>
      <c r="IK154" s="94"/>
      <c r="IL154" s="94"/>
      <c r="IM154" s="94"/>
      <c r="IN154" s="94"/>
      <c r="IO154" s="94"/>
      <c r="IP154" s="94"/>
      <c r="IQ154" s="94"/>
      <c r="IR154" s="94"/>
      <c r="IS154" s="94"/>
      <c r="IT154" s="94"/>
      <c r="IU154" s="94"/>
      <c r="IV154" s="94"/>
    </row>
    <row r="155" spans="1:9" ht="14.25">
      <c r="A155" s="90">
        <v>2</v>
      </c>
      <c r="B155" s="74" t="s">
        <v>98</v>
      </c>
      <c r="C155" s="44">
        <v>13.2</v>
      </c>
      <c r="D155" s="44" t="s">
        <v>63</v>
      </c>
      <c r="E155" s="44">
        <v>220</v>
      </c>
      <c r="F155" s="89">
        <f aca="true" t="shared" si="5" ref="F155:F182">C155*E155</f>
        <v>2904</v>
      </c>
      <c r="G155" s="44"/>
      <c r="H155" s="44"/>
      <c r="I155" s="75" t="s">
        <v>106</v>
      </c>
    </row>
    <row r="156" spans="1:9" ht="14.25">
      <c r="A156" s="90">
        <v>3</v>
      </c>
      <c r="B156" s="74" t="s">
        <v>99</v>
      </c>
      <c r="C156" s="44">
        <v>20.2</v>
      </c>
      <c r="D156" s="44" t="s">
        <v>63</v>
      </c>
      <c r="E156" s="44">
        <v>220</v>
      </c>
      <c r="F156" s="89">
        <f t="shared" si="5"/>
        <v>4444</v>
      </c>
      <c r="G156" s="44"/>
      <c r="H156" s="44"/>
      <c r="I156" s="75" t="s">
        <v>106</v>
      </c>
    </row>
    <row r="157" spans="1:9" ht="14.25">
      <c r="A157" s="90">
        <v>4</v>
      </c>
      <c r="B157" s="74" t="s">
        <v>100</v>
      </c>
      <c r="C157" s="44">
        <v>6.5</v>
      </c>
      <c r="D157" s="44" t="s">
        <v>63</v>
      </c>
      <c r="E157" s="44">
        <v>220</v>
      </c>
      <c r="F157" s="89">
        <f t="shared" si="5"/>
        <v>1430</v>
      </c>
      <c r="G157" s="44"/>
      <c r="H157" s="44"/>
      <c r="I157" s="75" t="s">
        <v>106</v>
      </c>
    </row>
    <row r="158" spans="1:9" ht="14.25">
      <c r="A158" s="90">
        <v>5</v>
      </c>
      <c r="B158" s="74" t="s">
        <v>101</v>
      </c>
      <c r="C158" s="44">
        <v>6.2</v>
      </c>
      <c r="D158" s="44" t="s">
        <v>63</v>
      </c>
      <c r="E158" s="44">
        <v>220</v>
      </c>
      <c r="F158" s="89">
        <f t="shared" si="5"/>
        <v>1364</v>
      </c>
      <c r="G158" s="44"/>
      <c r="H158" s="44"/>
      <c r="I158" s="75" t="s">
        <v>106</v>
      </c>
    </row>
    <row r="159" spans="1:9" ht="14.25">
      <c r="A159" s="90">
        <v>6</v>
      </c>
      <c r="B159" s="74" t="s">
        <v>64</v>
      </c>
      <c r="C159" s="44">
        <v>9.8</v>
      </c>
      <c r="D159" s="44" t="s">
        <v>63</v>
      </c>
      <c r="E159" s="44">
        <v>55</v>
      </c>
      <c r="F159" s="89">
        <f t="shared" si="5"/>
        <v>539</v>
      </c>
      <c r="G159" s="44"/>
      <c r="H159" s="44"/>
      <c r="I159" s="75" t="s">
        <v>67</v>
      </c>
    </row>
    <row r="160" spans="1:9" ht="14.25">
      <c r="A160" s="90">
        <v>7</v>
      </c>
      <c r="B160" s="74" t="s">
        <v>65</v>
      </c>
      <c r="C160" s="44">
        <v>3.8</v>
      </c>
      <c r="D160" s="44" t="s">
        <v>63</v>
      </c>
      <c r="E160" s="44">
        <v>60</v>
      </c>
      <c r="F160" s="89">
        <f t="shared" si="5"/>
        <v>228</v>
      </c>
      <c r="G160" s="44"/>
      <c r="H160" s="44"/>
      <c r="I160" s="75" t="s">
        <v>68</v>
      </c>
    </row>
    <row r="161" spans="1:9" ht="14.25">
      <c r="A161" s="90">
        <v>8</v>
      </c>
      <c r="B161" s="74" t="s">
        <v>66</v>
      </c>
      <c r="C161" s="19">
        <v>22.3</v>
      </c>
      <c r="D161" s="44" t="s">
        <v>63</v>
      </c>
      <c r="E161" s="44">
        <v>65</v>
      </c>
      <c r="F161" s="89">
        <f t="shared" si="5"/>
        <v>1449.5</v>
      </c>
      <c r="G161" s="44"/>
      <c r="H161" s="44"/>
      <c r="I161" s="75" t="s">
        <v>69</v>
      </c>
    </row>
    <row r="162" spans="1:9" ht="14.25">
      <c r="A162" s="90">
        <v>9</v>
      </c>
      <c r="B162" s="74" t="s">
        <v>102</v>
      </c>
      <c r="C162" s="44">
        <v>3.6</v>
      </c>
      <c r="D162" s="44" t="s">
        <v>63</v>
      </c>
      <c r="E162" s="44">
        <v>60</v>
      </c>
      <c r="F162" s="89">
        <f t="shared" si="5"/>
        <v>216</v>
      </c>
      <c r="G162" s="44"/>
      <c r="H162" s="44"/>
      <c r="I162" s="75" t="s">
        <v>68</v>
      </c>
    </row>
    <row r="163" spans="1:9" ht="14.25">
      <c r="A163" s="90">
        <v>10</v>
      </c>
      <c r="B163" s="74" t="s">
        <v>103</v>
      </c>
      <c r="C163" s="44">
        <v>21.8</v>
      </c>
      <c r="D163" s="44" t="s">
        <v>63</v>
      </c>
      <c r="E163" s="44">
        <v>65</v>
      </c>
      <c r="F163" s="89">
        <f t="shared" si="5"/>
        <v>1417</v>
      </c>
      <c r="G163" s="44"/>
      <c r="H163" s="44"/>
      <c r="I163" s="75" t="s">
        <v>70</v>
      </c>
    </row>
    <row r="164" spans="1:9" ht="14.25">
      <c r="A164" s="90">
        <v>11</v>
      </c>
      <c r="B164" s="74" t="s">
        <v>115</v>
      </c>
      <c r="C164" s="21">
        <v>19.4</v>
      </c>
      <c r="D164" s="44" t="s">
        <v>34</v>
      </c>
      <c r="E164" s="44">
        <v>400</v>
      </c>
      <c r="F164" s="89">
        <f t="shared" si="5"/>
        <v>7759.999999999999</v>
      </c>
      <c r="G164" s="44"/>
      <c r="H164" s="44"/>
      <c r="I164" s="91" t="s">
        <v>119</v>
      </c>
    </row>
    <row r="165" spans="1:9" ht="14.25">
      <c r="A165" s="90">
        <v>12</v>
      </c>
      <c r="B165" s="74" t="s">
        <v>120</v>
      </c>
      <c r="C165" s="21">
        <v>11.3</v>
      </c>
      <c r="D165" s="44" t="s">
        <v>34</v>
      </c>
      <c r="E165" s="44">
        <v>400</v>
      </c>
      <c r="F165" s="89">
        <f t="shared" si="5"/>
        <v>4520</v>
      </c>
      <c r="G165" s="44"/>
      <c r="H165" s="44"/>
      <c r="I165" s="91" t="s">
        <v>119</v>
      </c>
    </row>
    <row r="166" spans="1:9" ht="14.25">
      <c r="A166" s="90">
        <v>13</v>
      </c>
      <c r="B166" s="74" t="s">
        <v>121</v>
      </c>
      <c r="C166" s="21">
        <v>6.8</v>
      </c>
      <c r="D166" s="44" t="s">
        <v>34</v>
      </c>
      <c r="E166" s="44">
        <v>400</v>
      </c>
      <c r="F166" s="89">
        <f t="shared" si="5"/>
        <v>2720</v>
      </c>
      <c r="G166" s="44"/>
      <c r="H166" s="44"/>
      <c r="I166" s="91" t="s">
        <v>119</v>
      </c>
    </row>
    <row r="167" spans="1:9" ht="14.25">
      <c r="A167" s="90">
        <v>14</v>
      </c>
      <c r="B167" s="74" t="s">
        <v>117</v>
      </c>
      <c r="C167" s="44">
        <v>4</v>
      </c>
      <c r="D167" s="76" t="s">
        <v>71</v>
      </c>
      <c r="E167" s="76">
        <v>2800</v>
      </c>
      <c r="F167" s="89">
        <f aca="true" t="shared" si="6" ref="F167:F173">C167*E167</f>
        <v>11200</v>
      </c>
      <c r="G167" s="76"/>
      <c r="H167" s="44"/>
      <c r="I167" s="47" t="s">
        <v>118</v>
      </c>
    </row>
    <row r="168" spans="1:9" ht="25.5">
      <c r="A168" s="90">
        <v>15</v>
      </c>
      <c r="B168" s="77" t="s">
        <v>72</v>
      </c>
      <c r="C168" s="73">
        <v>4</v>
      </c>
      <c r="D168" s="44" t="s">
        <v>62</v>
      </c>
      <c r="E168" s="44">
        <v>120</v>
      </c>
      <c r="F168" s="89">
        <f t="shared" si="6"/>
        <v>480</v>
      </c>
      <c r="G168" s="44"/>
      <c r="H168" s="44"/>
      <c r="I168" s="74" t="s">
        <v>73</v>
      </c>
    </row>
    <row r="169" spans="1:9" ht="25.5">
      <c r="A169" s="90">
        <v>16</v>
      </c>
      <c r="B169" s="77" t="s">
        <v>110</v>
      </c>
      <c r="C169" s="73">
        <f>0.7*2.2</f>
        <v>1.54</v>
      </c>
      <c r="D169" s="44" t="s">
        <v>63</v>
      </c>
      <c r="E169" s="44">
        <v>450</v>
      </c>
      <c r="F169" s="89">
        <f t="shared" si="6"/>
        <v>693</v>
      </c>
      <c r="G169" s="44"/>
      <c r="H169" s="44"/>
      <c r="I169" s="78" t="s">
        <v>111</v>
      </c>
    </row>
    <row r="170" spans="1:9" ht="14.25">
      <c r="A170" s="90">
        <v>17</v>
      </c>
      <c r="B170" s="77" t="s">
        <v>112</v>
      </c>
      <c r="C170" s="73">
        <f>2.2*1.6</f>
        <v>3.5200000000000005</v>
      </c>
      <c r="D170" s="44" t="s">
        <v>63</v>
      </c>
      <c r="E170" s="44">
        <v>450</v>
      </c>
      <c r="F170" s="89">
        <f t="shared" si="6"/>
        <v>1584.0000000000002</v>
      </c>
      <c r="G170" s="44"/>
      <c r="H170" s="44"/>
      <c r="I170" s="78" t="s">
        <v>113</v>
      </c>
    </row>
    <row r="171" spans="1:9" ht="21" customHeight="1">
      <c r="A171" s="90">
        <v>18</v>
      </c>
      <c r="B171" s="25" t="s">
        <v>94</v>
      </c>
      <c r="C171" s="26">
        <f>3.6*1.1</f>
        <v>3.9600000000000004</v>
      </c>
      <c r="D171" s="21" t="s">
        <v>34</v>
      </c>
      <c r="E171" s="45">
        <v>400</v>
      </c>
      <c r="F171" s="26">
        <f t="shared" si="6"/>
        <v>1584.0000000000002</v>
      </c>
      <c r="G171" s="27"/>
      <c r="H171" s="26"/>
      <c r="I171" s="25" t="s">
        <v>94</v>
      </c>
    </row>
    <row r="172" spans="1:9" ht="18.75" customHeight="1">
      <c r="A172" s="90">
        <v>19</v>
      </c>
      <c r="B172" s="25" t="s">
        <v>124</v>
      </c>
      <c r="C172" s="26">
        <f>3.8*1.1</f>
        <v>4.18</v>
      </c>
      <c r="D172" s="21" t="s">
        <v>34</v>
      </c>
      <c r="E172" s="45">
        <v>400</v>
      </c>
      <c r="F172" s="26">
        <f t="shared" si="6"/>
        <v>1672</v>
      </c>
      <c r="G172" s="27"/>
      <c r="H172" s="26"/>
      <c r="I172" s="25" t="s">
        <v>124</v>
      </c>
    </row>
    <row r="173" spans="1:9" ht="25.5">
      <c r="A173" s="90">
        <v>20</v>
      </c>
      <c r="B173" s="77" t="s">
        <v>107</v>
      </c>
      <c r="C173" s="73">
        <v>8.3</v>
      </c>
      <c r="D173" s="44" t="s">
        <v>63</v>
      </c>
      <c r="E173" s="44">
        <v>220</v>
      </c>
      <c r="F173" s="89">
        <f t="shared" si="6"/>
        <v>1826.0000000000002</v>
      </c>
      <c r="G173" s="44"/>
      <c r="H173" s="44"/>
      <c r="I173" s="78" t="s">
        <v>74</v>
      </c>
    </row>
    <row r="174" spans="1:9" ht="25.5">
      <c r="A174" s="90">
        <v>21</v>
      </c>
      <c r="B174" s="77" t="s">
        <v>75</v>
      </c>
      <c r="C174" s="73">
        <v>4.7</v>
      </c>
      <c r="D174" s="44" t="s">
        <v>63</v>
      </c>
      <c r="E174" s="44">
        <v>220</v>
      </c>
      <c r="F174" s="89">
        <f t="shared" si="5"/>
        <v>1034</v>
      </c>
      <c r="G174" s="44"/>
      <c r="H174" s="44"/>
      <c r="I174" s="78" t="s">
        <v>74</v>
      </c>
    </row>
    <row r="175" spans="1:9" ht="14.25">
      <c r="A175" s="90">
        <v>22</v>
      </c>
      <c r="B175" s="79" t="s">
        <v>77</v>
      </c>
      <c r="C175" s="73">
        <v>1</v>
      </c>
      <c r="D175" s="44" t="s">
        <v>76</v>
      </c>
      <c r="E175" s="44">
        <v>340</v>
      </c>
      <c r="F175" s="89">
        <f t="shared" si="5"/>
        <v>340</v>
      </c>
      <c r="G175" s="44"/>
      <c r="H175" s="44"/>
      <c r="I175" s="75" t="s">
        <v>123</v>
      </c>
    </row>
    <row r="176" spans="1:256" ht="14.25">
      <c r="A176" s="90">
        <v>23</v>
      </c>
      <c r="B176" s="80" t="s">
        <v>78</v>
      </c>
      <c r="C176" s="73">
        <v>1</v>
      </c>
      <c r="D176" s="44" t="s">
        <v>76</v>
      </c>
      <c r="E176" s="44">
        <v>2200</v>
      </c>
      <c r="F176" s="89">
        <f t="shared" si="5"/>
        <v>2200</v>
      </c>
      <c r="G176" s="44"/>
      <c r="H176" s="44"/>
      <c r="I176" s="75" t="s">
        <v>123</v>
      </c>
      <c r="J176" s="81"/>
      <c r="K176" s="81"/>
      <c r="L176" s="81"/>
      <c r="M176" s="81"/>
      <c r="N176" s="81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56" ht="14.25">
      <c r="A177" s="90">
        <v>24</v>
      </c>
      <c r="B177" s="80" t="s">
        <v>79</v>
      </c>
      <c r="C177" s="73">
        <v>3</v>
      </c>
      <c r="D177" s="44" t="s">
        <v>76</v>
      </c>
      <c r="E177" s="44">
        <v>240</v>
      </c>
      <c r="F177" s="89">
        <f>C177*E177</f>
        <v>720</v>
      </c>
      <c r="G177" s="44"/>
      <c r="H177" s="44"/>
      <c r="I177" s="75" t="s">
        <v>123</v>
      </c>
      <c r="J177" s="81"/>
      <c r="K177" s="81"/>
      <c r="L177" s="81"/>
      <c r="M177" s="81"/>
      <c r="N177" s="81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1:256" ht="24">
      <c r="A178" s="90">
        <v>25</v>
      </c>
      <c r="B178" s="80" t="s">
        <v>80</v>
      </c>
      <c r="C178" s="73">
        <v>1</v>
      </c>
      <c r="D178" s="44" t="s">
        <v>81</v>
      </c>
      <c r="E178" s="44">
        <v>500</v>
      </c>
      <c r="F178" s="89">
        <f>C178*E178</f>
        <v>500</v>
      </c>
      <c r="G178" s="44"/>
      <c r="H178" s="44"/>
      <c r="I178" s="74" t="s">
        <v>73</v>
      </c>
      <c r="J178" s="81"/>
      <c r="K178" s="81"/>
      <c r="L178" s="81"/>
      <c r="M178" s="81"/>
      <c r="N178" s="81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1:9" ht="14.25">
      <c r="A179" s="90">
        <v>26</v>
      </c>
      <c r="B179" s="77" t="s">
        <v>82</v>
      </c>
      <c r="C179" s="73">
        <v>1</v>
      </c>
      <c r="D179" s="44" t="s">
        <v>76</v>
      </c>
      <c r="E179" s="44">
        <v>450</v>
      </c>
      <c r="F179" s="89">
        <f>C179*E179</f>
        <v>450</v>
      </c>
      <c r="G179" s="44"/>
      <c r="H179" s="44"/>
      <c r="I179" s="74" t="s">
        <v>83</v>
      </c>
    </row>
    <row r="180" spans="1:9" ht="14.25">
      <c r="A180" s="90">
        <v>27</v>
      </c>
      <c r="B180" s="77" t="s">
        <v>60</v>
      </c>
      <c r="C180" s="73">
        <v>1</v>
      </c>
      <c r="D180" s="44" t="s">
        <v>76</v>
      </c>
      <c r="E180" s="44">
        <v>200</v>
      </c>
      <c r="F180" s="89">
        <f>C180*E180</f>
        <v>200</v>
      </c>
      <c r="G180" s="44"/>
      <c r="H180" s="44"/>
      <c r="I180" s="80" t="s">
        <v>84</v>
      </c>
    </row>
    <row r="181" spans="1:9" ht="14.25">
      <c r="A181" s="90">
        <v>28</v>
      </c>
      <c r="B181" s="77" t="s">
        <v>122</v>
      </c>
      <c r="C181" s="73">
        <v>1</v>
      </c>
      <c r="D181" s="44" t="s">
        <v>114</v>
      </c>
      <c r="E181" s="44">
        <v>2000</v>
      </c>
      <c r="F181" s="89">
        <f>C181*E181</f>
        <v>2000</v>
      </c>
      <c r="G181" s="44"/>
      <c r="H181" s="44"/>
      <c r="I181" s="80" t="s">
        <v>116</v>
      </c>
    </row>
    <row r="182" spans="1:9" ht="14.25">
      <c r="A182" s="90">
        <v>29</v>
      </c>
      <c r="B182" s="77" t="s">
        <v>108</v>
      </c>
      <c r="C182" s="73">
        <v>1</v>
      </c>
      <c r="D182" s="44" t="s">
        <v>109</v>
      </c>
      <c r="E182" s="44">
        <v>4200</v>
      </c>
      <c r="F182" s="89">
        <f t="shared" si="5"/>
        <v>4200</v>
      </c>
      <c r="G182" s="44"/>
      <c r="H182" s="44"/>
      <c r="I182" s="80" t="s">
        <v>116</v>
      </c>
    </row>
    <row r="183" spans="1:9" ht="15.75">
      <c r="A183" s="83"/>
      <c r="B183" s="84" t="s">
        <v>85</v>
      </c>
      <c r="C183" s="83"/>
      <c r="D183" s="147"/>
      <c r="E183" s="147"/>
      <c r="F183" s="85">
        <f>SUM(F154:F182)</f>
        <v>60664.5</v>
      </c>
      <c r="G183" s="86"/>
      <c r="H183" s="86"/>
      <c r="I183" s="87"/>
    </row>
  </sheetData>
  <mergeCells count="49">
    <mergeCell ref="A153:B153"/>
    <mergeCell ref="D183:E183"/>
    <mergeCell ref="B152:D152"/>
    <mergeCell ref="B142:I142"/>
    <mergeCell ref="B150:C150"/>
    <mergeCell ref="B143:I143"/>
    <mergeCell ref="B145:I145"/>
    <mergeCell ref="B146:I146"/>
    <mergeCell ref="B144:I144"/>
    <mergeCell ref="B147:I147"/>
    <mergeCell ref="B149:I149"/>
    <mergeCell ref="E5:F5"/>
    <mergeCell ref="B141:I141"/>
    <mergeCell ref="C139:E139"/>
    <mergeCell ref="F139:H139"/>
    <mergeCell ref="C132:E132"/>
    <mergeCell ref="F134:H134"/>
    <mergeCell ref="F133:H133"/>
    <mergeCell ref="A125:B125"/>
    <mergeCell ref="A127:B127"/>
    <mergeCell ref="D5:D6"/>
    <mergeCell ref="I5:I6"/>
    <mergeCell ref="G5:H5"/>
    <mergeCell ref="B148:I148"/>
    <mergeCell ref="C133:E133"/>
    <mergeCell ref="A94:B94"/>
    <mergeCell ref="A96:B96"/>
    <mergeCell ref="A123:B123"/>
    <mergeCell ref="C134:E134"/>
    <mergeCell ref="A114:B114"/>
    <mergeCell ref="A85:B85"/>
    <mergeCell ref="A104:B104"/>
    <mergeCell ref="A111:B111"/>
    <mergeCell ref="A1:I1"/>
    <mergeCell ref="A3:I3"/>
    <mergeCell ref="A4:I4"/>
    <mergeCell ref="A5:A6"/>
    <mergeCell ref="B5:B6"/>
    <mergeCell ref="A2:I2"/>
    <mergeCell ref="C5:C6"/>
    <mergeCell ref="A10:B10"/>
    <mergeCell ref="A24:B24"/>
    <mergeCell ref="A78:B78"/>
    <mergeCell ref="A40:B40"/>
    <mergeCell ref="A52:B52"/>
    <mergeCell ref="A57:B57"/>
    <mergeCell ref="A71:B71"/>
    <mergeCell ref="A63:B63"/>
    <mergeCell ref="A18:B18"/>
  </mergeCells>
  <printOptions horizontalCentered="1" verticalCentered="1"/>
  <pageMargins left="0.35433070866141736" right="0.35433070866141736" top="0.9055118110236221" bottom="0.5905511811023623" header="0.5118110236220472" footer="0.31496062992125984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2010-09-08T07:30:01Z</cp:lastPrinted>
  <dcterms:created xsi:type="dcterms:W3CDTF">2006-09-24T05:52:42Z</dcterms:created>
  <dcterms:modified xsi:type="dcterms:W3CDTF">2010-09-15T09:43:27Z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