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方案" sheetId="1" r:id="rId1"/>
  </sheets>
  <definedNames>
    <definedName name="_xlnm.Print_Area" localSheetId="0">'方案'!$A$1:$I$94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<sst xmlns="http://schemas.openxmlformats.org/spreadsheetml/2006/main" count="323" uniqueCount="151">
  <si>
    <t>北京齐家盛装饰南昌分公司工程报价单</t>
  </si>
  <si>
    <t>京城唯一透明化报价，核算成本才是硬道理</t>
  </si>
  <si>
    <t>工程地址：滨江警苑</t>
  </si>
  <si>
    <t>业主：  徐先生  电话：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</si>
  <si>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</si>
  <si>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</si>
  <si>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</si>
  <si>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</si>
  <si>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</si>
  <si>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</si>
  <si>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</si>
  <si>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</si>
  <si>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</si>
  <si>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</si>
  <si>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</si>
  <si>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</si>
  <si>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墙面膏灰批荡找平。</t>
  </si>
  <si>
    <t>顶面刷漆</t>
  </si>
  <si>
    <t>批刮多乐士腻子二至三遍，打磨平整。刷底漆一遍，多乐士金装五合一面漆二遍。(不含特殊处理)</t>
  </si>
  <si>
    <t>墙面刷漆</t>
  </si>
  <si>
    <t>造型吊顶</t>
  </si>
  <si>
    <t>轻钢龙骨做骨架,龙牌石膏板造型饰面。（不含石饰面处理费）</t>
  </si>
  <si>
    <t>石膏线</t>
  </si>
  <si>
    <t>m</t>
  </si>
  <si>
    <t>石膏线粘贴。</t>
  </si>
  <si>
    <t>电视背景墙</t>
  </si>
  <si>
    <t>项</t>
  </si>
  <si>
    <t>详见施工图</t>
  </si>
  <si>
    <t>砌墙</t>
  </si>
  <si>
    <t>红砖砌墙,海螺牌32.5水泥沙浆抹灰（不含表层装饰）（12墙）</t>
  </si>
  <si>
    <t>二、主卧</t>
  </si>
  <si>
    <t>吊平顶（2个卧室）</t>
  </si>
  <si>
    <t>三、小孩房</t>
  </si>
  <si>
    <t>拆墙</t>
  </si>
  <si>
    <t>人工费（含修补）</t>
  </si>
  <si>
    <t>四、客房</t>
  </si>
  <si>
    <t>五、厨房</t>
  </si>
  <si>
    <t>铺地砖</t>
  </si>
  <si>
    <t>海螺牌32.5硅酸盐水泥、中砂水泥沙浆铺贴。
 规格≥250mm≤800mm　不含找平、拉毛、及地面处理
(主材、勾缝剂业主自购，贴砖厚度不超过30mm)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</si>
  <si>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</si>
  <si>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</si>
  <si>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地面做防水</t>
  </si>
  <si>
    <t>雷邦士防水涂料，返墙30CM（淋浴处180CM)。</t>
  </si>
  <si>
    <t>包立管</t>
  </si>
  <si>
    <t>根</t>
  </si>
  <si>
    <t>红砖或轻体砖包管,海螺牌32.5水泥沙浆抹灰（不含表层装饰）</t>
  </si>
  <si>
    <t>六、客卫</t>
  </si>
  <si>
    <t>墙地面做防水</t>
  </si>
  <si>
    <t>红砖砌台</t>
  </si>
  <si>
    <t>红砖或轻体砖砌台,海螺牌32.5水泥沙浆抹灰（不含表层装饰）</t>
  </si>
  <si>
    <t>七、主卫</t>
  </si>
  <si>
    <t>海螺牌32.5硅酸盐水泥、中砂水泥沙浆铺贴。
 规格≥250mm≤600mm　不含找平、拉毛、及地面处理
(主材、勾缝剂业主自购，贴砖厚度不超过30mm)</t>
  </si>
  <si>
    <t>八、客厅阳台</t>
  </si>
  <si>
    <t>贴墙砖（高度1.4米）</t>
  </si>
  <si>
    <t>雷邦士防水涂料，返墙30CM。</t>
  </si>
  <si>
    <t>九、小孩房书房</t>
  </si>
  <si>
    <t>石膏板包立管</t>
  </si>
  <si>
    <t>十、客厅阳台</t>
  </si>
  <si>
    <t>十一</t>
  </si>
  <si>
    <t>水电改造</t>
  </si>
  <si>
    <t>建筑面积</t>
  </si>
  <si>
    <t>皮尔萨PP-R水管系列，包括所有管件材料、打槽、封槽、铺设、安装。电路改造使用中国十大品牌之一熊猫牌（或赣昌牌）多芯铜线，插座线路2.5mm2，照明进线2.5mm2、出线1.5mm2，空调线路4mm2，熊猫牌电视线、熊猫牌电话线、熊猫牌网络线、熊猫PVC双色绝缘管、标准底盒。（不含音响线，开关面板）</t>
  </si>
  <si>
    <t>排水管隐蔽工程改造</t>
  </si>
  <si>
    <t>套</t>
  </si>
  <si>
    <t>港丰PVC排水管，接头、配件、安装。水龙头、三角阀、软管等墙外部件由业主自购。</t>
  </si>
  <si>
    <t>成本核算</t>
  </si>
  <si>
    <t>材料</t>
  </si>
  <si>
    <t>十二</t>
  </si>
  <si>
    <t>管理费</t>
  </si>
  <si>
    <t>总价*8%</t>
  </si>
  <si>
    <t>150*30*0.08=360（墙、地砖管理费）</t>
  </si>
  <si>
    <t>十三</t>
  </si>
  <si>
    <t>利润</t>
  </si>
  <si>
    <t>总价*17%</t>
  </si>
  <si>
    <t>十四</t>
  </si>
  <si>
    <t>综合项目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</si>
  <si>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</si>
  <si>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</si>
  <si>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</si>
  <si>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</si>
  <si>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五金件安装</t>
  </si>
  <si>
    <t>十五、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</si>
  <si>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</si>
  <si>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</si>
  <si>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</si>
  <si>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</si>
  <si>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</si>
  <si>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</si>
  <si>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</si>
  <si>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</si>
  <si>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</si>
  <si>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</si>
  <si>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</si>
  <si>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</si>
  <si>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</si>
  <si>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</si>
  <si>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</si>
  <si>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</si>
  <si>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</si>
  <si>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</si>
  <si>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</si>
  <si>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</si>
  <si>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</si>
  <si>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</si>
  <si>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</si>
  <si>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60</t>
    </r>
    <r>
      <rPr>
        <sz val="10"/>
        <color indexed="8"/>
        <rFont val="宋体"/>
        <family val="0"/>
      </rPr>
      <t>个开关、插座。（TCL牌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型开关面板）</t>
    </r>
  </si>
  <si>
    <t>客厅地砖</t>
  </si>
  <si>
    <r>
      <t>广东品牌马可波罗（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</si>
  <si>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阳台地砖</t>
  </si>
  <si>
    <t>厨房地砖</t>
  </si>
  <si>
    <t>厨房墙砖</t>
  </si>
  <si>
    <r>
      <t>广东品牌马可波罗（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</si>
  <si>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主卫生间地砖</t>
  </si>
  <si>
    <t>主卫生间墙砖</t>
  </si>
  <si>
    <t>次卫生间地砖</t>
  </si>
  <si>
    <t>次卫生间墙砖</t>
  </si>
  <si>
    <r>
      <t>广东品牌马可波罗（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</si>
  <si>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厨房地柜台面</t>
  </si>
  <si>
    <t>广东华迅石英石石台面200元/m（台面板不同可据实调差价）</t>
  </si>
  <si>
    <t>厨房吊柜</t>
  </si>
  <si>
    <r>
      <t>高级美国杜邦丽佳石人造石台面</t>
    </r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元/m（台面板不同可据实调差价）</t>
    </r>
  </si>
  <si>
    <t>厨房地柜柜体门板</t>
  </si>
  <si>
    <r>
      <t>高级美国杜邦米兰石人造石台面</t>
    </r>
    <r>
      <rPr>
        <sz val="10"/>
        <color indexed="8"/>
        <rFont val="Times New Roman"/>
        <family val="1"/>
      </rPr>
      <t>580</t>
    </r>
    <r>
      <rPr>
        <sz val="10"/>
        <color indexed="8"/>
        <rFont val="宋体"/>
        <family val="0"/>
      </rPr>
      <t>元/m（台面板不同可据实调差价）</t>
    </r>
  </si>
  <si>
    <t>成品实木免漆房门</t>
  </si>
  <si>
    <t>樘</t>
  </si>
  <si>
    <t>实木免漆门。</t>
  </si>
  <si>
    <t>卫生间铝镁合金门</t>
  </si>
  <si>
    <t>成品铝镁合金边框门</t>
  </si>
  <si>
    <t>卧室成品合金衣柜梭门</t>
  </si>
  <si>
    <t>成品合金碳钢衣柜梭门</t>
  </si>
  <si>
    <t>不锈钢双槽洗菜盆</t>
  </si>
  <si>
    <t>广东华能不锈钢双槽</t>
  </si>
  <si>
    <t>坐便器</t>
  </si>
  <si>
    <r>
      <t>品牌“东鹏”洁具</t>
    </r>
    <r>
      <rPr>
        <sz val="10"/>
        <color indexed="8"/>
        <rFont val="Times New Roman"/>
        <family val="1"/>
      </rPr>
      <t xml:space="preserve"> </t>
    </r>
  </si>
  <si>
    <t>蹲便器</t>
  </si>
  <si>
    <t>洗面盆台盆低柜</t>
  </si>
  <si>
    <t>混合龙头</t>
  </si>
  <si>
    <t>三角阀软管洗衣机龙头等</t>
  </si>
  <si>
    <t>以实际价格为准</t>
  </si>
  <si>
    <t>五金件</t>
  </si>
  <si>
    <t>浴巾架/毛巾环/纸巾盒等(以实际价格为准)</t>
  </si>
  <si>
    <t>集成吊顶</t>
  </si>
  <si>
    <t>丰高1+X集成吊顶。</t>
  </si>
  <si>
    <t>封阳台</t>
  </si>
  <si>
    <t>两个阳台。</t>
  </si>
  <si>
    <t>灯具</t>
  </si>
  <si>
    <t>全房所有灯具。</t>
  </si>
  <si>
    <t>窗帘</t>
  </si>
  <si>
    <t>花洒</t>
  </si>
  <si>
    <t>品牌“东鹏”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</si>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</sst>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0"/>
      <color indexed="63"/>
      <name val="Times New Roman"/>
      <family val="1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187" fontId="11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187" fontId="12" fillId="4" borderId="3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9" fontId="12" fillId="4" borderId="8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8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3" fillId="3" borderId="8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8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workbookViewId="0" topLeftCell="A1">
      <selection activeCell="F65" sqref="F65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6384" width="9.00390625" style="5" bestFit="1" customWidth="1"/>
  </cols>
  <sheetData>
    <row r="1" spans="1:9" ht="34.5" customHeight="1">
      <c r="A1" s="136" t="s">
        <v>0</v>
      </c>
      <c r="B1" s="137"/>
      <c r="C1" s="137"/>
      <c r="D1" s="137"/>
      <c r="E1" s="137"/>
      <c r="F1" s="137"/>
      <c r="G1" s="137"/>
      <c r="H1" s="137"/>
      <c r="I1" s="138"/>
    </row>
    <row r="2" spans="1:14" ht="34.5" customHeight="1">
      <c r="A2" s="139" t="s">
        <v>1</v>
      </c>
      <c r="B2" s="140"/>
      <c r="C2" s="141"/>
      <c r="D2" s="141"/>
      <c r="E2" s="141"/>
      <c r="F2" s="141"/>
      <c r="G2" s="141"/>
      <c r="H2" s="141"/>
      <c r="I2" s="141"/>
      <c r="L2" s="62"/>
      <c r="M2" s="62"/>
      <c r="N2" s="62"/>
    </row>
    <row r="3" spans="1:14" s="6" customFormat="1" ht="22.5" customHeight="1">
      <c r="A3" s="142" t="s">
        <v>2</v>
      </c>
      <c r="B3" s="143"/>
      <c r="C3" s="143"/>
      <c r="D3" s="143"/>
      <c r="E3" s="143"/>
      <c r="F3" s="143"/>
      <c r="G3" s="143"/>
      <c r="H3" s="143"/>
      <c r="I3" s="144"/>
      <c r="L3" s="125"/>
      <c r="M3" s="125"/>
      <c r="N3" s="125"/>
    </row>
    <row r="4" spans="1:14" s="6" customFormat="1" ht="22.5" customHeight="1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L4" s="125"/>
      <c r="M4" s="125"/>
      <c r="N4" s="125"/>
    </row>
    <row r="5" spans="1:14" s="7" customFormat="1" ht="19.5" customHeight="1">
      <c r="A5" s="173" t="s">
        <v>4</v>
      </c>
      <c r="B5" s="175" t="s">
        <v>5</v>
      </c>
      <c r="C5" s="175" t="s">
        <v>6</v>
      </c>
      <c r="D5" s="175" t="s">
        <v>7</v>
      </c>
      <c r="E5" s="146" t="s">
        <v>8</v>
      </c>
      <c r="F5" s="147"/>
      <c r="G5" s="146" t="s">
        <v>9</v>
      </c>
      <c r="H5" s="147"/>
      <c r="I5" s="175" t="s">
        <v>10</v>
      </c>
      <c r="L5" s="126"/>
      <c r="M5" s="126"/>
      <c r="N5" s="126"/>
    </row>
    <row r="6" spans="1:14" ht="18.75" customHeight="1">
      <c r="A6" s="174"/>
      <c r="B6" s="176"/>
      <c r="C6" s="176"/>
      <c r="D6" s="176"/>
      <c r="E6" s="17" t="s">
        <v>11</v>
      </c>
      <c r="F6" s="17" t="s">
        <v>12</v>
      </c>
      <c r="G6" s="17" t="s">
        <v>11</v>
      </c>
      <c r="H6" s="17" t="s">
        <v>12</v>
      </c>
      <c r="I6" s="176"/>
      <c r="L6" s="62"/>
      <c r="M6" s="62"/>
      <c r="N6" s="62"/>
    </row>
    <row r="7" spans="1:14" ht="18" customHeight="1">
      <c r="A7" s="148" t="s">
        <v>13</v>
      </c>
      <c r="B7" s="149"/>
      <c r="C7" s="80"/>
      <c r="D7" s="80"/>
      <c r="E7" s="79"/>
      <c r="F7" s="79"/>
      <c r="G7" s="80"/>
      <c r="H7" s="79"/>
      <c r="I7" s="81"/>
      <c r="L7" s="62"/>
      <c r="M7" s="62"/>
      <c r="N7" s="62"/>
    </row>
    <row r="8" spans="1:14" s="9" customFormat="1" ht="20.25" customHeight="1">
      <c r="A8" s="20">
        <v>1</v>
      </c>
      <c r="B8" s="21" t="s">
        <v>14</v>
      </c>
      <c r="C8" s="22">
        <f>39.4*2.9</f>
        <v>114.25999999999999</v>
      </c>
      <c r="D8" s="22" t="s">
        <v>15</v>
      </c>
      <c r="E8" s="22">
        <v>3</v>
      </c>
      <c r="F8" s="23">
        <f>C8*E8</f>
        <v>342.78</v>
      </c>
      <c r="G8" s="22">
        <v>3</v>
      </c>
      <c r="H8" s="23">
        <f aca="true" t="shared" si="0" ref="H8:H14">G8*C8</f>
        <v>342.78</v>
      </c>
      <c r="I8" s="52" t="s">
        <v>16</v>
      </c>
      <c r="L8" s="127"/>
      <c r="M8" s="127"/>
      <c r="N8" s="127"/>
    </row>
    <row r="9" spans="1:9" s="9" customFormat="1" ht="26.25" customHeight="1">
      <c r="A9" s="20">
        <v>2</v>
      </c>
      <c r="B9" s="21" t="s">
        <v>17</v>
      </c>
      <c r="C9" s="22">
        <v>44.8</v>
      </c>
      <c r="D9" s="22" t="s">
        <v>15</v>
      </c>
      <c r="E9" s="22">
        <v>13</v>
      </c>
      <c r="F9" s="23">
        <f>E9*C9</f>
        <v>582.4</v>
      </c>
      <c r="G9" s="22">
        <v>12</v>
      </c>
      <c r="H9" s="23">
        <f t="shared" si="0"/>
        <v>537.5999999999999</v>
      </c>
      <c r="I9" s="52" t="s">
        <v>18</v>
      </c>
    </row>
    <row r="10" spans="1:9" s="8" customFormat="1" ht="24.75" customHeight="1">
      <c r="A10" s="53">
        <v>3</v>
      </c>
      <c r="B10" s="21" t="s">
        <v>19</v>
      </c>
      <c r="C10" s="22">
        <f>39.4*2.9</f>
        <v>114.25999999999999</v>
      </c>
      <c r="D10" s="22" t="s">
        <v>15</v>
      </c>
      <c r="E10" s="22">
        <v>13</v>
      </c>
      <c r="F10" s="23">
        <f>E10*C10</f>
        <v>1485.3799999999999</v>
      </c>
      <c r="G10" s="22">
        <v>12</v>
      </c>
      <c r="H10" s="23">
        <f t="shared" si="0"/>
        <v>1371.12</v>
      </c>
      <c r="I10" s="52" t="s">
        <v>18</v>
      </c>
    </row>
    <row r="11" spans="1:9" ht="33" customHeight="1">
      <c r="A11" s="20">
        <v>4</v>
      </c>
      <c r="B11" s="27" t="s">
        <v>20</v>
      </c>
      <c r="C11" s="28">
        <v>40</v>
      </c>
      <c r="D11" s="22" t="s">
        <v>15</v>
      </c>
      <c r="E11" s="78">
        <v>50</v>
      </c>
      <c r="F11" s="23">
        <f>E11*C11</f>
        <v>2000</v>
      </c>
      <c r="G11" s="28">
        <v>60</v>
      </c>
      <c r="H11" s="23">
        <f t="shared" si="0"/>
        <v>2400</v>
      </c>
      <c r="I11" s="26" t="s">
        <v>21</v>
      </c>
    </row>
    <row r="12" spans="1:9" ht="27.75" customHeight="1">
      <c r="A12" s="20">
        <v>5</v>
      </c>
      <c r="B12" s="27" t="s">
        <v>22</v>
      </c>
      <c r="C12" s="28">
        <v>39</v>
      </c>
      <c r="D12" s="22" t="s">
        <v>23</v>
      </c>
      <c r="E12" s="78">
        <v>8</v>
      </c>
      <c r="F12" s="23">
        <f>E12*C12</f>
        <v>312</v>
      </c>
      <c r="G12" s="28">
        <v>6</v>
      </c>
      <c r="H12" s="23">
        <f t="shared" si="0"/>
        <v>234</v>
      </c>
      <c r="I12" s="26" t="s">
        <v>24</v>
      </c>
    </row>
    <row r="13" spans="1:9" ht="42" customHeight="1">
      <c r="A13" s="20">
        <v>6</v>
      </c>
      <c r="B13" s="27" t="s">
        <v>25</v>
      </c>
      <c r="C13" s="28">
        <v>1</v>
      </c>
      <c r="D13" s="22" t="s">
        <v>26</v>
      </c>
      <c r="E13" s="54">
        <v>550</v>
      </c>
      <c r="F13" s="28">
        <f>C13*E13</f>
        <v>550</v>
      </c>
      <c r="G13" s="33">
        <v>700</v>
      </c>
      <c r="H13" s="23">
        <f t="shared" si="0"/>
        <v>700</v>
      </c>
      <c r="I13" s="57" t="s">
        <v>27</v>
      </c>
    </row>
    <row r="14" spans="1:9" s="121" customFormat="1" ht="19.5" customHeight="1">
      <c r="A14" s="20">
        <v>7</v>
      </c>
      <c r="B14" s="21" t="s">
        <v>28</v>
      </c>
      <c r="C14" s="22">
        <f>5.1*2.8</f>
        <v>14.279999999999998</v>
      </c>
      <c r="D14" s="22" t="s">
        <v>15</v>
      </c>
      <c r="E14" s="22">
        <v>55</v>
      </c>
      <c r="F14" s="23">
        <f>E14*C14</f>
        <v>785.3999999999999</v>
      </c>
      <c r="G14" s="22">
        <v>40</v>
      </c>
      <c r="H14" s="23">
        <f t="shared" si="0"/>
        <v>571.1999999999999</v>
      </c>
      <c r="I14" s="128" t="s">
        <v>29</v>
      </c>
    </row>
    <row r="15" spans="1:9" ht="18" customHeight="1">
      <c r="A15" s="148" t="s">
        <v>30</v>
      </c>
      <c r="B15" s="149"/>
      <c r="C15" s="18"/>
      <c r="D15" s="18"/>
      <c r="E15" s="16"/>
      <c r="F15" s="16"/>
      <c r="G15" s="18"/>
      <c r="H15" s="16"/>
      <c r="I15" s="19"/>
    </row>
    <row r="16" spans="1:14" s="9" customFormat="1" ht="20.25" customHeight="1">
      <c r="A16" s="20">
        <v>1</v>
      </c>
      <c r="B16" s="21" t="s">
        <v>14</v>
      </c>
      <c r="C16" s="22">
        <f>17.3*2.9</f>
        <v>50.17</v>
      </c>
      <c r="D16" s="22" t="s">
        <v>15</v>
      </c>
      <c r="E16" s="22">
        <v>3</v>
      </c>
      <c r="F16" s="23">
        <f>C16*E16</f>
        <v>150.51</v>
      </c>
      <c r="G16" s="22">
        <v>3</v>
      </c>
      <c r="H16" s="23">
        <f aca="true" t="shared" si="1" ref="H16:H21">G16*C16</f>
        <v>150.51</v>
      </c>
      <c r="I16" s="52" t="s">
        <v>16</v>
      </c>
      <c r="L16" s="127"/>
      <c r="M16" s="127"/>
      <c r="N16" s="127"/>
    </row>
    <row r="17" spans="1:9" s="9" customFormat="1" ht="27.75" customHeight="1">
      <c r="A17" s="20">
        <v>2</v>
      </c>
      <c r="B17" s="21" t="s">
        <v>17</v>
      </c>
      <c r="C17" s="22">
        <v>15.1</v>
      </c>
      <c r="D17" s="22" t="s">
        <v>15</v>
      </c>
      <c r="E17" s="22">
        <v>13</v>
      </c>
      <c r="F17" s="23">
        <f>E17*C17</f>
        <v>196.29999999999998</v>
      </c>
      <c r="G17" s="22">
        <v>12</v>
      </c>
      <c r="H17" s="23">
        <f t="shared" si="1"/>
        <v>181.2</v>
      </c>
      <c r="I17" s="52" t="s">
        <v>18</v>
      </c>
    </row>
    <row r="18" spans="1:9" s="8" customFormat="1" ht="26.25" customHeight="1">
      <c r="A18" s="20">
        <v>3</v>
      </c>
      <c r="B18" s="21" t="s">
        <v>19</v>
      </c>
      <c r="C18" s="22">
        <f>17.3*2.9</f>
        <v>50.17</v>
      </c>
      <c r="D18" s="22" t="s">
        <v>15</v>
      </c>
      <c r="E18" s="22">
        <v>13</v>
      </c>
      <c r="F18" s="23">
        <f>E18*C18</f>
        <v>652.21</v>
      </c>
      <c r="G18" s="22">
        <v>12</v>
      </c>
      <c r="H18" s="23">
        <f t="shared" si="1"/>
        <v>602.04</v>
      </c>
      <c r="I18" s="52" t="s">
        <v>18</v>
      </c>
    </row>
    <row r="19" spans="1:9" ht="21" customHeight="1">
      <c r="A19" s="20">
        <v>4</v>
      </c>
      <c r="B19" s="27" t="s">
        <v>31</v>
      </c>
      <c r="C19" s="28">
        <v>1</v>
      </c>
      <c r="D19" s="22" t="s">
        <v>26</v>
      </c>
      <c r="E19" s="78">
        <v>90</v>
      </c>
      <c r="F19" s="23">
        <f>E19*C19</f>
        <v>90</v>
      </c>
      <c r="G19" s="28">
        <v>130</v>
      </c>
      <c r="H19" s="23">
        <f t="shared" si="1"/>
        <v>130</v>
      </c>
      <c r="I19" s="26" t="s">
        <v>21</v>
      </c>
    </row>
    <row r="20" spans="1:9" s="121" customFormat="1" ht="19.5" customHeight="1">
      <c r="A20" s="56">
        <v>5</v>
      </c>
      <c r="B20" s="21" t="s">
        <v>28</v>
      </c>
      <c r="C20" s="22">
        <f>5*2.8</f>
        <v>14</v>
      </c>
      <c r="D20" s="22" t="s">
        <v>15</v>
      </c>
      <c r="E20" s="22">
        <v>55</v>
      </c>
      <c r="F20" s="23">
        <f>E20*C20</f>
        <v>770</v>
      </c>
      <c r="G20" s="22">
        <v>40</v>
      </c>
      <c r="H20" s="23">
        <f t="shared" si="1"/>
        <v>560</v>
      </c>
      <c r="I20" s="128" t="s">
        <v>29</v>
      </c>
    </row>
    <row r="21" spans="1:9" ht="27.75" customHeight="1">
      <c r="A21" s="20">
        <v>6</v>
      </c>
      <c r="B21" s="27" t="s">
        <v>22</v>
      </c>
      <c r="C21" s="28">
        <v>17</v>
      </c>
      <c r="D21" s="22" t="s">
        <v>23</v>
      </c>
      <c r="E21" s="78">
        <v>8</v>
      </c>
      <c r="F21" s="23">
        <f>E21*C21</f>
        <v>136</v>
      </c>
      <c r="G21" s="28">
        <v>6</v>
      </c>
      <c r="H21" s="23">
        <f t="shared" si="1"/>
        <v>102</v>
      </c>
      <c r="I21" s="26" t="s">
        <v>24</v>
      </c>
    </row>
    <row r="22" spans="1:9" ht="18" customHeight="1">
      <c r="A22" s="148" t="s">
        <v>32</v>
      </c>
      <c r="B22" s="149"/>
      <c r="C22" s="18"/>
      <c r="D22" s="18"/>
      <c r="E22" s="16"/>
      <c r="F22" s="16"/>
      <c r="G22" s="18"/>
      <c r="H22" s="16"/>
      <c r="I22" s="19"/>
    </row>
    <row r="23" spans="1:14" s="9" customFormat="1" ht="20.25" customHeight="1">
      <c r="A23" s="20">
        <v>1</v>
      </c>
      <c r="B23" s="21" t="s">
        <v>14</v>
      </c>
      <c r="C23" s="22">
        <f>17.6*2.9</f>
        <v>51.04</v>
      </c>
      <c r="D23" s="22" t="s">
        <v>15</v>
      </c>
      <c r="E23" s="22">
        <v>3</v>
      </c>
      <c r="F23" s="23">
        <f>C23*E23</f>
        <v>153.12</v>
      </c>
      <c r="G23" s="22">
        <v>3</v>
      </c>
      <c r="H23" s="23">
        <f aca="true" t="shared" si="2" ref="H23:H28">G23*C23</f>
        <v>153.12</v>
      </c>
      <c r="I23" s="52" t="s">
        <v>16</v>
      </c>
      <c r="L23" s="127"/>
      <c r="M23" s="127"/>
      <c r="N23" s="127"/>
    </row>
    <row r="24" spans="1:9" s="9" customFormat="1" ht="27.75" customHeight="1">
      <c r="A24" s="20">
        <v>2</v>
      </c>
      <c r="B24" s="21" t="s">
        <v>17</v>
      </c>
      <c r="C24" s="22">
        <v>12.8</v>
      </c>
      <c r="D24" s="22" t="s">
        <v>15</v>
      </c>
      <c r="E24" s="22">
        <v>13</v>
      </c>
      <c r="F24" s="23">
        <f>E24*C24</f>
        <v>166.4</v>
      </c>
      <c r="G24" s="22">
        <v>12</v>
      </c>
      <c r="H24" s="23">
        <f t="shared" si="2"/>
        <v>153.60000000000002</v>
      </c>
      <c r="I24" s="52" t="s">
        <v>18</v>
      </c>
    </row>
    <row r="25" spans="1:9" s="8" customFormat="1" ht="29.25" customHeight="1">
      <c r="A25" s="20">
        <v>3</v>
      </c>
      <c r="B25" s="21" t="s">
        <v>19</v>
      </c>
      <c r="C25" s="22">
        <f>17.6*2.9</f>
        <v>51.04</v>
      </c>
      <c r="D25" s="22" t="s">
        <v>15</v>
      </c>
      <c r="E25" s="22">
        <v>13</v>
      </c>
      <c r="F25" s="23">
        <f>E25*C25</f>
        <v>663.52</v>
      </c>
      <c r="G25" s="22">
        <v>12</v>
      </c>
      <c r="H25" s="23">
        <f t="shared" si="2"/>
        <v>612.48</v>
      </c>
      <c r="I25" s="52" t="s">
        <v>18</v>
      </c>
    </row>
    <row r="26" spans="1:9" s="121" customFormat="1" ht="19.5" customHeight="1">
      <c r="A26" s="56">
        <v>4</v>
      </c>
      <c r="B26" s="21" t="s">
        <v>28</v>
      </c>
      <c r="C26" s="22">
        <f>3.5*2.8</f>
        <v>9.799999999999999</v>
      </c>
      <c r="D26" s="22" t="s">
        <v>15</v>
      </c>
      <c r="E26" s="22">
        <v>55</v>
      </c>
      <c r="F26" s="23">
        <f>E26*C26</f>
        <v>538.9999999999999</v>
      </c>
      <c r="G26" s="22">
        <v>40</v>
      </c>
      <c r="H26" s="23">
        <f t="shared" si="2"/>
        <v>391.99999999999994</v>
      </c>
      <c r="I26" s="128" t="s">
        <v>29</v>
      </c>
    </row>
    <row r="27" spans="1:9" s="9" customFormat="1" ht="20.25" customHeight="1">
      <c r="A27" s="20">
        <v>5</v>
      </c>
      <c r="B27" s="21" t="s">
        <v>33</v>
      </c>
      <c r="C27" s="20">
        <v>1</v>
      </c>
      <c r="D27" s="22" t="s">
        <v>26</v>
      </c>
      <c r="E27" s="22">
        <v>20</v>
      </c>
      <c r="F27" s="23">
        <f>E27*C27</f>
        <v>20</v>
      </c>
      <c r="G27" s="22">
        <v>240</v>
      </c>
      <c r="H27" s="23">
        <f t="shared" si="2"/>
        <v>240</v>
      </c>
      <c r="I27" s="24" t="s">
        <v>34</v>
      </c>
    </row>
    <row r="28" spans="1:9" ht="27.75" customHeight="1">
      <c r="A28" s="20">
        <v>6</v>
      </c>
      <c r="B28" s="27" t="s">
        <v>22</v>
      </c>
      <c r="C28" s="28">
        <v>17</v>
      </c>
      <c r="D28" s="22" t="s">
        <v>23</v>
      </c>
      <c r="E28" s="78">
        <v>8</v>
      </c>
      <c r="F28" s="23">
        <f>E28*C28</f>
        <v>136</v>
      </c>
      <c r="G28" s="28">
        <v>6</v>
      </c>
      <c r="H28" s="23">
        <f t="shared" si="2"/>
        <v>102</v>
      </c>
      <c r="I28" s="26" t="s">
        <v>24</v>
      </c>
    </row>
    <row r="29" spans="1:9" ht="18.75" customHeight="1">
      <c r="A29" s="148" t="s">
        <v>35</v>
      </c>
      <c r="B29" s="149"/>
      <c r="C29" s="18"/>
      <c r="D29" s="18"/>
      <c r="E29" s="16"/>
      <c r="F29" s="16"/>
      <c r="G29" s="18"/>
      <c r="H29" s="16"/>
      <c r="I29" s="19"/>
    </row>
    <row r="30" spans="1:14" s="9" customFormat="1" ht="20.25" customHeight="1">
      <c r="A30" s="20">
        <v>1</v>
      </c>
      <c r="B30" s="21" t="s">
        <v>14</v>
      </c>
      <c r="C30" s="22">
        <f>13.2*2.9</f>
        <v>38.279999999999994</v>
      </c>
      <c r="D30" s="22" t="s">
        <v>15</v>
      </c>
      <c r="E30" s="22">
        <v>3</v>
      </c>
      <c r="F30" s="23">
        <f>C30*E30</f>
        <v>114.83999999999997</v>
      </c>
      <c r="G30" s="22">
        <v>3</v>
      </c>
      <c r="H30" s="23">
        <f>G30*C30</f>
        <v>114.83999999999997</v>
      </c>
      <c r="I30" s="52" t="s">
        <v>16</v>
      </c>
      <c r="L30" s="127"/>
      <c r="M30" s="127"/>
      <c r="N30" s="127"/>
    </row>
    <row r="31" spans="1:9" s="9" customFormat="1" ht="27.75" customHeight="1">
      <c r="A31" s="20">
        <v>2</v>
      </c>
      <c r="B31" s="21" t="s">
        <v>17</v>
      </c>
      <c r="C31" s="22">
        <v>10.8</v>
      </c>
      <c r="D31" s="22" t="s">
        <v>15</v>
      </c>
      <c r="E31" s="22">
        <v>13</v>
      </c>
      <c r="F31" s="23">
        <f>E31*C31</f>
        <v>140.4</v>
      </c>
      <c r="G31" s="22">
        <v>12</v>
      </c>
      <c r="H31" s="23">
        <f>G31*C31</f>
        <v>129.60000000000002</v>
      </c>
      <c r="I31" s="52" t="s">
        <v>18</v>
      </c>
    </row>
    <row r="32" spans="1:9" s="8" customFormat="1" ht="29.25" customHeight="1">
      <c r="A32" s="20">
        <v>3</v>
      </c>
      <c r="B32" s="21" t="s">
        <v>19</v>
      </c>
      <c r="C32" s="22">
        <f>13.2*2.9</f>
        <v>38.279999999999994</v>
      </c>
      <c r="D32" s="22" t="s">
        <v>15</v>
      </c>
      <c r="E32" s="22">
        <v>13</v>
      </c>
      <c r="F32" s="23">
        <f>E32*C32</f>
        <v>497.63999999999993</v>
      </c>
      <c r="G32" s="22">
        <v>12</v>
      </c>
      <c r="H32" s="23">
        <f>G32*C32</f>
        <v>459.3599999999999</v>
      </c>
      <c r="I32" s="86" t="s">
        <v>18</v>
      </c>
    </row>
    <row r="33" spans="1:9" ht="27.75" customHeight="1">
      <c r="A33" s="20">
        <v>4</v>
      </c>
      <c r="B33" s="27" t="s">
        <v>22</v>
      </c>
      <c r="C33" s="28">
        <v>13</v>
      </c>
      <c r="D33" s="22" t="s">
        <v>23</v>
      </c>
      <c r="E33" s="78">
        <v>8</v>
      </c>
      <c r="F33" s="23">
        <f>E33*C33</f>
        <v>104</v>
      </c>
      <c r="G33" s="28">
        <v>6</v>
      </c>
      <c r="H33" s="23">
        <f>G33*C33</f>
        <v>78</v>
      </c>
      <c r="I33" s="26" t="s">
        <v>24</v>
      </c>
    </row>
    <row r="34" spans="1:9" ht="17.25" customHeight="1">
      <c r="A34" s="148" t="s">
        <v>36</v>
      </c>
      <c r="B34" s="149"/>
      <c r="C34" s="29"/>
      <c r="D34" s="29"/>
      <c r="E34" s="30"/>
      <c r="F34" s="30"/>
      <c r="G34" s="31"/>
      <c r="H34" s="30"/>
      <c r="I34" s="32"/>
    </row>
    <row r="35" spans="1:9" s="9" customFormat="1" ht="20.25" customHeight="1">
      <c r="A35" s="20">
        <v>1</v>
      </c>
      <c r="B35" s="21" t="s">
        <v>33</v>
      </c>
      <c r="C35" s="20">
        <v>1</v>
      </c>
      <c r="D35" s="22" t="s">
        <v>26</v>
      </c>
      <c r="E35" s="22">
        <v>20</v>
      </c>
      <c r="F35" s="23">
        <f>E35*C35</f>
        <v>20</v>
      </c>
      <c r="G35" s="22">
        <v>150</v>
      </c>
      <c r="H35" s="23">
        <f>G35*C35</f>
        <v>150</v>
      </c>
      <c r="I35" s="24" t="s">
        <v>34</v>
      </c>
    </row>
    <row r="36" spans="1:9" ht="39.75" customHeight="1">
      <c r="A36" s="20">
        <v>2</v>
      </c>
      <c r="B36" s="21" t="s">
        <v>37</v>
      </c>
      <c r="C36" s="20">
        <v>6.4</v>
      </c>
      <c r="D36" s="22" t="s">
        <v>15</v>
      </c>
      <c r="E36" s="22">
        <v>10</v>
      </c>
      <c r="F36" s="23">
        <f>E36*C36</f>
        <v>64</v>
      </c>
      <c r="G36" s="22">
        <v>25</v>
      </c>
      <c r="H36" s="23">
        <f>G36*C36</f>
        <v>160</v>
      </c>
      <c r="I36" s="26" t="s">
        <v>38</v>
      </c>
    </row>
    <row r="37" spans="1:11" s="9" customFormat="1" ht="39.75" customHeight="1">
      <c r="A37" s="20">
        <v>3</v>
      </c>
      <c r="B37" s="21" t="s">
        <v>39</v>
      </c>
      <c r="C37" s="20">
        <f>10.5*2.5</f>
        <v>26.25</v>
      </c>
      <c r="D37" s="22" t="s">
        <v>15</v>
      </c>
      <c r="E37" s="22">
        <v>10</v>
      </c>
      <c r="F37" s="23">
        <f>E37*C37</f>
        <v>262.5</v>
      </c>
      <c r="G37" s="22">
        <v>25</v>
      </c>
      <c r="H37" s="23">
        <f>G37*C37</f>
        <v>656.25</v>
      </c>
      <c r="I37" s="24" t="s">
        <v>40</v>
      </c>
      <c r="K37" s="5"/>
    </row>
    <row r="38" spans="1:30" ht="19.5" customHeight="1">
      <c r="A38" s="20">
        <v>4</v>
      </c>
      <c r="B38" s="34" t="s">
        <v>41</v>
      </c>
      <c r="C38" s="56">
        <v>7.2</v>
      </c>
      <c r="D38" s="22" t="s">
        <v>15</v>
      </c>
      <c r="E38" s="20">
        <v>25</v>
      </c>
      <c r="F38" s="23">
        <f>E38*C38</f>
        <v>180</v>
      </c>
      <c r="G38" s="20">
        <v>20</v>
      </c>
      <c r="H38" s="23">
        <f>G38*C38</f>
        <v>144</v>
      </c>
      <c r="I38" s="21" t="s">
        <v>42</v>
      </c>
      <c r="J38" s="110"/>
      <c r="K38" s="110"/>
      <c r="L38" s="1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9" s="9" customFormat="1" ht="17.25" customHeight="1">
      <c r="A39" s="20">
        <v>5</v>
      </c>
      <c r="B39" s="21" t="s">
        <v>43</v>
      </c>
      <c r="C39" s="20">
        <v>1</v>
      </c>
      <c r="D39" s="22" t="s">
        <v>44</v>
      </c>
      <c r="E39" s="22">
        <v>85</v>
      </c>
      <c r="F39" s="23">
        <f>E39*C39</f>
        <v>85</v>
      </c>
      <c r="G39" s="22">
        <v>90</v>
      </c>
      <c r="H39" s="23">
        <f>G39*C39</f>
        <v>90</v>
      </c>
      <c r="I39" s="21" t="s">
        <v>45</v>
      </c>
    </row>
    <row r="40" spans="1:30" s="14" customFormat="1" ht="19.5" customHeight="1">
      <c r="A40" s="148" t="s">
        <v>46</v>
      </c>
      <c r="B40" s="149"/>
      <c r="C40" s="16"/>
      <c r="D40" s="16"/>
      <c r="E40" s="18"/>
      <c r="F40" s="16"/>
      <c r="G40" s="18"/>
      <c r="H40" s="16"/>
      <c r="I40" s="19"/>
      <c r="J40" s="8"/>
      <c r="K40" s="8"/>
      <c r="L40" s="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4" customFormat="1" ht="37.5" customHeight="1">
      <c r="A41" s="53">
        <v>1</v>
      </c>
      <c r="B41" s="21" t="s">
        <v>37</v>
      </c>
      <c r="C41" s="20">
        <v>4.2</v>
      </c>
      <c r="D41" s="22" t="s">
        <v>15</v>
      </c>
      <c r="E41" s="22">
        <v>10</v>
      </c>
      <c r="F41" s="23">
        <f aca="true" t="shared" si="3" ref="F41:F46">E41*C41</f>
        <v>42</v>
      </c>
      <c r="G41" s="22">
        <v>25</v>
      </c>
      <c r="H41" s="23">
        <f aca="true" t="shared" si="4" ref="H41:H46">G41*C41</f>
        <v>105</v>
      </c>
      <c r="I41" s="26" t="s">
        <v>38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4" customFormat="1" ht="38.25" customHeight="1">
      <c r="A42" s="53">
        <v>2</v>
      </c>
      <c r="B42" s="21" t="s">
        <v>39</v>
      </c>
      <c r="C42" s="20">
        <f>8.6*2.5</f>
        <v>21.5</v>
      </c>
      <c r="D42" s="22" t="s">
        <v>15</v>
      </c>
      <c r="E42" s="22">
        <v>10</v>
      </c>
      <c r="F42" s="23">
        <f t="shared" si="3"/>
        <v>215</v>
      </c>
      <c r="G42" s="22">
        <v>25</v>
      </c>
      <c r="H42" s="23">
        <f t="shared" si="4"/>
        <v>537.5</v>
      </c>
      <c r="I42" s="24" t="s">
        <v>40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9" s="121" customFormat="1" ht="19.5" customHeight="1">
      <c r="A43" s="56">
        <v>3</v>
      </c>
      <c r="B43" s="21" t="s">
        <v>28</v>
      </c>
      <c r="C43" s="22">
        <f>1.4*2.8</f>
        <v>3.9199999999999995</v>
      </c>
      <c r="D43" s="22" t="s">
        <v>15</v>
      </c>
      <c r="E43" s="22">
        <v>55</v>
      </c>
      <c r="F43" s="23">
        <f t="shared" si="3"/>
        <v>215.59999999999997</v>
      </c>
      <c r="G43" s="22">
        <v>40</v>
      </c>
      <c r="H43" s="23">
        <f t="shared" si="4"/>
        <v>156.79999999999998</v>
      </c>
      <c r="I43" s="128" t="s">
        <v>29</v>
      </c>
    </row>
    <row r="44" spans="1:30" ht="23.25" customHeight="1">
      <c r="A44" s="53">
        <v>4</v>
      </c>
      <c r="B44" s="34" t="s">
        <v>47</v>
      </c>
      <c r="C44" s="22">
        <v>16</v>
      </c>
      <c r="D44" s="22" t="s">
        <v>15</v>
      </c>
      <c r="E44" s="20">
        <v>25</v>
      </c>
      <c r="F44" s="23">
        <f t="shared" si="3"/>
        <v>400</v>
      </c>
      <c r="G44" s="20">
        <v>20</v>
      </c>
      <c r="H44" s="23">
        <f t="shared" si="4"/>
        <v>320</v>
      </c>
      <c r="I44" s="21" t="s">
        <v>42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9" s="8" customFormat="1" ht="21.75" customHeight="1">
      <c r="A45" s="53">
        <v>5</v>
      </c>
      <c r="B45" s="122" t="s">
        <v>48</v>
      </c>
      <c r="C45" s="123">
        <v>1</v>
      </c>
      <c r="D45" s="56" t="s">
        <v>26</v>
      </c>
      <c r="E45" s="56">
        <v>150</v>
      </c>
      <c r="F45" s="124">
        <f t="shared" si="3"/>
        <v>150</v>
      </c>
      <c r="G45" s="56">
        <v>220</v>
      </c>
      <c r="H45" s="124">
        <f t="shared" si="4"/>
        <v>220</v>
      </c>
      <c r="I45" s="122" t="s">
        <v>49</v>
      </c>
    </row>
    <row r="46" spans="1:9" s="9" customFormat="1" ht="17.25" customHeight="1">
      <c r="A46" s="35">
        <v>6</v>
      </c>
      <c r="B46" s="21" t="s">
        <v>43</v>
      </c>
      <c r="C46" s="20">
        <v>1</v>
      </c>
      <c r="D46" s="22" t="s">
        <v>44</v>
      </c>
      <c r="E46" s="22">
        <v>85</v>
      </c>
      <c r="F46" s="23">
        <f t="shared" si="3"/>
        <v>85</v>
      </c>
      <c r="G46" s="22">
        <v>90</v>
      </c>
      <c r="H46" s="23">
        <f t="shared" si="4"/>
        <v>90</v>
      </c>
      <c r="I46" s="21" t="s">
        <v>45</v>
      </c>
    </row>
    <row r="47" spans="1:30" s="14" customFormat="1" ht="19.5" customHeight="1">
      <c r="A47" s="148" t="s">
        <v>50</v>
      </c>
      <c r="B47" s="149"/>
      <c r="C47" s="16"/>
      <c r="D47" s="16"/>
      <c r="E47" s="18"/>
      <c r="F47" s="16"/>
      <c r="G47" s="18"/>
      <c r="H47" s="16"/>
      <c r="I47" s="19"/>
      <c r="J47" s="8"/>
      <c r="K47" s="8"/>
      <c r="L47" s="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s="14" customFormat="1" ht="37.5" customHeight="1">
      <c r="A48" s="35">
        <v>1</v>
      </c>
      <c r="B48" s="21" t="s">
        <v>37</v>
      </c>
      <c r="C48" s="20">
        <v>4.1</v>
      </c>
      <c r="D48" s="22" t="s">
        <v>15</v>
      </c>
      <c r="E48" s="22">
        <v>10</v>
      </c>
      <c r="F48" s="23">
        <f>E48*C48</f>
        <v>41</v>
      </c>
      <c r="G48" s="22">
        <v>25</v>
      </c>
      <c r="H48" s="23">
        <f>G48*C48</f>
        <v>102.49999999999999</v>
      </c>
      <c r="I48" s="26" t="s">
        <v>51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14" customFormat="1" ht="38.25" customHeight="1">
      <c r="A49" s="35">
        <v>2</v>
      </c>
      <c r="B49" s="21" t="s">
        <v>39</v>
      </c>
      <c r="C49" s="20">
        <f>8.1*2.5</f>
        <v>20.25</v>
      </c>
      <c r="D49" s="22" t="s">
        <v>15</v>
      </c>
      <c r="E49" s="22">
        <v>10</v>
      </c>
      <c r="F49" s="23">
        <f>E49*C49</f>
        <v>202.5</v>
      </c>
      <c r="G49" s="22">
        <v>25</v>
      </c>
      <c r="H49" s="23">
        <f>G49*C49</f>
        <v>506.25</v>
      </c>
      <c r="I49" s="24" t="s">
        <v>40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23.25" customHeight="1">
      <c r="A50" s="35">
        <v>3</v>
      </c>
      <c r="B50" s="34" t="s">
        <v>47</v>
      </c>
      <c r="C50" s="22">
        <v>13</v>
      </c>
      <c r="D50" s="22" t="s">
        <v>15</v>
      </c>
      <c r="E50" s="20">
        <v>25</v>
      </c>
      <c r="F50" s="23">
        <f>E50*C50</f>
        <v>325</v>
      </c>
      <c r="G50" s="20">
        <v>20</v>
      </c>
      <c r="H50" s="23">
        <f>G50*C50</f>
        <v>260</v>
      </c>
      <c r="I50" s="21" t="s">
        <v>42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9" s="9" customFormat="1" ht="17.25" customHeight="1">
      <c r="A51" s="35">
        <v>4</v>
      </c>
      <c r="B51" s="21" t="s">
        <v>43</v>
      </c>
      <c r="C51" s="20">
        <v>1</v>
      </c>
      <c r="D51" s="22" t="s">
        <v>44</v>
      </c>
      <c r="E51" s="22">
        <v>85</v>
      </c>
      <c r="F51" s="23">
        <f>E51*C51</f>
        <v>85</v>
      </c>
      <c r="G51" s="22">
        <v>90</v>
      </c>
      <c r="H51" s="23">
        <f>G51*C51</f>
        <v>90</v>
      </c>
      <c r="I51" s="21" t="s">
        <v>45</v>
      </c>
    </row>
    <row r="52" spans="1:30" ht="17.25" customHeight="1">
      <c r="A52" s="148" t="s">
        <v>52</v>
      </c>
      <c r="B52" s="149"/>
      <c r="C52" s="18"/>
      <c r="D52" s="18"/>
      <c r="E52" s="16"/>
      <c r="F52" s="16"/>
      <c r="G52" s="18"/>
      <c r="H52" s="16"/>
      <c r="I52" s="19"/>
      <c r="J52" s="13"/>
      <c r="K52" s="13"/>
      <c r="L52" s="1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14" customFormat="1" ht="37.5" customHeight="1">
      <c r="A53" s="35">
        <v>1</v>
      </c>
      <c r="B53" s="21" t="s">
        <v>37</v>
      </c>
      <c r="C53" s="20">
        <v>6.3</v>
      </c>
      <c r="D53" s="22" t="s">
        <v>15</v>
      </c>
      <c r="E53" s="22">
        <v>10</v>
      </c>
      <c r="F53" s="23">
        <f>E53*C53</f>
        <v>63</v>
      </c>
      <c r="G53" s="22">
        <v>25</v>
      </c>
      <c r="H53" s="23">
        <f>G53*C53</f>
        <v>157.5</v>
      </c>
      <c r="I53" s="26" t="s">
        <v>51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11" s="9" customFormat="1" ht="39.75" customHeight="1">
      <c r="A54" s="20">
        <v>2</v>
      </c>
      <c r="B54" s="21" t="s">
        <v>53</v>
      </c>
      <c r="C54" s="20">
        <f>4*1.4</f>
        <v>5.6</v>
      </c>
      <c r="D54" s="22" t="s">
        <v>15</v>
      </c>
      <c r="E54" s="22">
        <v>10</v>
      </c>
      <c r="F54" s="23">
        <f>E54*C54</f>
        <v>56</v>
      </c>
      <c r="G54" s="22">
        <v>25</v>
      </c>
      <c r="H54" s="23">
        <f>G54*C54</f>
        <v>140</v>
      </c>
      <c r="I54" s="24" t="s">
        <v>40</v>
      </c>
      <c r="K54" s="5"/>
    </row>
    <row r="55" spans="1:30" ht="21.75" customHeight="1">
      <c r="A55" s="20">
        <v>3</v>
      </c>
      <c r="B55" s="34" t="s">
        <v>41</v>
      </c>
      <c r="C55" s="20">
        <v>6.3</v>
      </c>
      <c r="D55" s="22" t="s">
        <v>15</v>
      </c>
      <c r="E55" s="20">
        <v>25</v>
      </c>
      <c r="F55" s="23">
        <f>E55*C55</f>
        <v>157.5</v>
      </c>
      <c r="G55" s="20">
        <v>20</v>
      </c>
      <c r="H55" s="23">
        <f>G55*C55</f>
        <v>126</v>
      </c>
      <c r="I55" s="21" t="s">
        <v>54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9" customFormat="1" ht="25.5" customHeight="1">
      <c r="A56" s="35">
        <v>4</v>
      </c>
      <c r="B56" s="21" t="s">
        <v>17</v>
      </c>
      <c r="C56" s="20">
        <v>6.3</v>
      </c>
      <c r="D56" s="22" t="s">
        <v>15</v>
      </c>
      <c r="E56" s="22">
        <v>13</v>
      </c>
      <c r="F56" s="23">
        <f>E56*C56</f>
        <v>81.89999999999999</v>
      </c>
      <c r="G56" s="22">
        <v>12</v>
      </c>
      <c r="H56" s="23">
        <f>G56*C56</f>
        <v>75.6</v>
      </c>
      <c r="I56" s="52" t="s">
        <v>18</v>
      </c>
      <c r="J56" s="13"/>
      <c r="K56" s="13"/>
      <c r="L56" s="1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9" s="8" customFormat="1" ht="29.25" customHeight="1">
      <c r="A57" s="20">
        <v>5</v>
      </c>
      <c r="B57" s="21" t="s">
        <v>19</v>
      </c>
      <c r="C57" s="22">
        <f>7*1.5</f>
        <v>10.5</v>
      </c>
      <c r="D57" s="22" t="s">
        <v>15</v>
      </c>
      <c r="E57" s="22">
        <v>8</v>
      </c>
      <c r="F57" s="23">
        <f>E57*C57</f>
        <v>84</v>
      </c>
      <c r="G57" s="22">
        <v>12</v>
      </c>
      <c r="H57" s="23">
        <f>G57*C57</f>
        <v>126</v>
      </c>
      <c r="I57" s="52" t="s">
        <v>18</v>
      </c>
    </row>
    <row r="58" spans="1:30" ht="17.25" customHeight="1">
      <c r="A58" s="148" t="s">
        <v>55</v>
      </c>
      <c r="B58" s="149"/>
      <c r="C58" s="18"/>
      <c r="D58" s="18"/>
      <c r="E58" s="16"/>
      <c r="F58" s="16"/>
      <c r="G58" s="18"/>
      <c r="H58" s="16"/>
      <c r="I58" s="19"/>
      <c r="J58" s="13"/>
      <c r="K58" s="13"/>
      <c r="L58" s="1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14" s="9" customFormat="1" ht="20.25" customHeight="1">
      <c r="A59" s="20">
        <v>1</v>
      </c>
      <c r="B59" s="21" t="s">
        <v>14</v>
      </c>
      <c r="C59" s="22">
        <f>8*2.9</f>
        <v>23.2</v>
      </c>
      <c r="D59" s="22" t="s">
        <v>15</v>
      </c>
      <c r="E59" s="22">
        <v>3</v>
      </c>
      <c r="F59" s="23">
        <f>C59*E59</f>
        <v>69.6</v>
      </c>
      <c r="G59" s="22">
        <v>3</v>
      </c>
      <c r="H59" s="23">
        <f>G59*C59</f>
        <v>69.6</v>
      </c>
      <c r="I59" s="52" t="s">
        <v>16</v>
      </c>
      <c r="L59" s="127"/>
      <c r="M59" s="127"/>
      <c r="N59" s="127"/>
    </row>
    <row r="60" spans="1:30" s="9" customFormat="1" ht="25.5" customHeight="1">
      <c r="A60" s="35">
        <v>2</v>
      </c>
      <c r="B60" s="21" t="s">
        <v>17</v>
      </c>
      <c r="C60" s="20">
        <v>6.7</v>
      </c>
      <c r="D60" s="22" t="s">
        <v>15</v>
      </c>
      <c r="E60" s="22">
        <v>13</v>
      </c>
      <c r="F60" s="23">
        <f>E60*C60</f>
        <v>87.10000000000001</v>
      </c>
      <c r="G60" s="22">
        <v>12</v>
      </c>
      <c r="H60" s="23">
        <f>G60*C60</f>
        <v>80.4</v>
      </c>
      <c r="I60" s="52" t="s">
        <v>18</v>
      </c>
      <c r="J60" s="13"/>
      <c r="K60" s="13"/>
      <c r="L60" s="1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9" s="8" customFormat="1" ht="29.25" customHeight="1">
      <c r="A61" s="20">
        <v>3</v>
      </c>
      <c r="B61" s="21" t="s">
        <v>19</v>
      </c>
      <c r="C61" s="22">
        <f>8*2.9</f>
        <v>23.2</v>
      </c>
      <c r="D61" s="22" t="s">
        <v>15</v>
      </c>
      <c r="E61" s="22">
        <v>13</v>
      </c>
      <c r="F61" s="23">
        <f>E61*C61</f>
        <v>301.59999999999997</v>
      </c>
      <c r="G61" s="22">
        <v>12</v>
      </c>
      <c r="H61" s="23">
        <f>G61*C61</f>
        <v>278.4</v>
      </c>
      <c r="I61" s="52" t="s">
        <v>18</v>
      </c>
    </row>
    <row r="62" spans="1:9" ht="21" customHeight="1">
      <c r="A62" s="53">
        <v>4</v>
      </c>
      <c r="B62" s="27" t="s">
        <v>56</v>
      </c>
      <c r="C62" s="28">
        <v>2.8</v>
      </c>
      <c r="D62" s="22" t="s">
        <v>23</v>
      </c>
      <c r="E62" s="78">
        <v>40</v>
      </c>
      <c r="F62" s="23">
        <f>E62*C62</f>
        <v>112</v>
      </c>
      <c r="G62" s="28">
        <v>40</v>
      </c>
      <c r="H62" s="23">
        <f>G62*C62</f>
        <v>112</v>
      </c>
      <c r="I62" s="26" t="s">
        <v>21</v>
      </c>
    </row>
    <row r="63" spans="1:30" ht="17.25" customHeight="1">
      <c r="A63" s="148" t="s">
        <v>57</v>
      </c>
      <c r="B63" s="149"/>
      <c r="C63" s="18"/>
      <c r="D63" s="18"/>
      <c r="E63" s="16"/>
      <c r="F63" s="16"/>
      <c r="G63" s="18"/>
      <c r="H63" s="16"/>
      <c r="I63" s="19"/>
      <c r="J63" s="13"/>
      <c r="K63" s="13"/>
      <c r="L63" s="1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14" customFormat="1" ht="37.5" customHeight="1">
      <c r="A64" s="35">
        <v>1</v>
      </c>
      <c r="B64" s="21" t="s">
        <v>37</v>
      </c>
      <c r="C64" s="20">
        <v>4.3</v>
      </c>
      <c r="D64" s="22" t="s">
        <v>15</v>
      </c>
      <c r="E64" s="22">
        <v>10</v>
      </c>
      <c r="F64" s="23">
        <f>E64*C64</f>
        <v>43</v>
      </c>
      <c r="G64" s="22">
        <v>25</v>
      </c>
      <c r="H64" s="23">
        <f>G64*C64</f>
        <v>107.5</v>
      </c>
      <c r="I64" s="26" t="s">
        <v>51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11" s="9" customFormat="1" ht="39.75" customHeight="1">
      <c r="A65" s="20">
        <v>2</v>
      </c>
      <c r="B65" s="21" t="s">
        <v>53</v>
      </c>
      <c r="C65" s="20">
        <f>8.7*1.2</f>
        <v>10.44</v>
      </c>
      <c r="D65" s="22" t="s">
        <v>15</v>
      </c>
      <c r="E65" s="22">
        <v>10</v>
      </c>
      <c r="F65" s="23">
        <f>E65*C65</f>
        <v>104.39999999999999</v>
      </c>
      <c r="G65" s="22">
        <v>25</v>
      </c>
      <c r="H65" s="23">
        <f>G65*C65</f>
        <v>261</v>
      </c>
      <c r="I65" s="24" t="s">
        <v>40</v>
      </c>
      <c r="K65" s="5"/>
    </row>
    <row r="66" spans="1:30" ht="21.75" customHeight="1">
      <c r="A66" s="20">
        <v>3</v>
      </c>
      <c r="B66" s="34" t="s">
        <v>41</v>
      </c>
      <c r="C66" s="20">
        <v>4.3</v>
      </c>
      <c r="D66" s="22" t="s">
        <v>15</v>
      </c>
      <c r="E66" s="20">
        <v>25</v>
      </c>
      <c r="F66" s="23">
        <f>E66*C66</f>
        <v>107.5</v>
      </c>
      <c r="G66" s="20">
        <v>20</v>
      </c>
      <c r="H66" s="23">
        <f>G66*C66</f>
        <v>86</v>
      </c>
      <c r="I66" s="21" t="s">
        <v>54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9" customFormat="1" ht="25.5" customHeight="1">
      <c r="A67" s="35">
        <v>4</v>
      </c>
      <c r="B67" s="21" t="s">
        <v>17</v>
      </c>
      <c r="C67" s="20">
        <v>4.3</v>
      </c>
      <c r="D67" s="22" t="s">
        <v>15</v>
      </c>
      <c r="E67" s="22">
        <v>13</v>
      </c>
      <c r="F67" s="23">
        <f>E67*C67</f>
        <v>55.9</v>
      </c>
      <c r="G67" s="22">
        <v>12</v>
      </c>
      <c r="H67" s="23">
        <f>G67*C67</f>
        <v>51.599999999999994</v>
      </c>
      <c r="I67" s="52" t="s">
        <v>18</v>
      </c>
      <c r="J67" s="13"/>
      <c r="K67" s="13"/>
      <c r="L67" s="1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9" s="8" customFormat="1" ht="29.25" customHeight="1">
      <c r="A68" s="20">
        <v>5</v>
      </c>
      <c r="B68" s="21" t="s">
        <v>19</v>
      </c>
      <c r="C68" s="22">
        <f>6*1.5</f>
        <v>9</v>
      </c>
      <c r="D68" s="22" t="s">
        <v>15</v>
      </c>
      <c r="E68" s="22">
        <v>13</v>
      </c>
      <c r="F68" s="23">
        <f>E68*C68</f>
        <v>117</v>
      </c>
      <c r="G68" s="22">
        <v>12</v>
      </c>
      <c r="H68" s="23">
        <f>G68*C68</f>
        <v>108</v>
      </c>
      <c r="I68" s="52" t="s">
        <v>18</v>
      </c>
    </row>
    <row r="69" spans="1:17" ht="18" customHeight="1">
      <c r="A69" s="70" t="s">
        <v>58</v>
      </c>
      <c r="B69" s="71" t="s">
        <v>59</v>
      </c>
      <c r="C69" s="72"/>
      <c r="D69" s="72"/>
      <c r="E69" s="72"/>
      <c r="F69" s="73"/>
      <c r="G69" s="73"/>
      <c r="H69" s="73"/>
      <c r="I69" s="74"/>
      <c r="J69" s="11"/>
      <c r="K69" s="62"/>
      <c r="L69" s="62"/>
      <c r="M69" s="62"/>
      <c r="N69" s="62"/>
      <c r="O69" s="62"/>
      <c r="P69" s="62"/>
      <c r="Q69" s="62"/>
    </row>
    <row r="70" spans="1:30" ht="102" customHeight="1">
      <c r="A70" s="37">
        <v>1</v>
      </c>
      <c r="B70" s="21" t="s">
        <v>60</v>
      </c>
      <c r="C70" s="25">
        <v>145</v>
      </c>
      <c r="D70" s="22" t="s">
        <v>15</v>
      </c>
      <c r="E70" s="22">
        <v>45</v>
      </c>
      <c r="F70" s="23">
        <f>E70*C70</f>
        <v>6525</v>
      </c>
      <c r="G70" s="22">
        <v>30</v>
      </c>
      <c r="H70" s="23">
        <f>G70*C70</f>
        <v>4350</v>
      </c>
      <c r="I70" s="26" t="s">
        <v>61</v>
      </c>
      <c r="J70" s="13"/>
      <c r="K70" s="13"/>
      <c r="L70" s="1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s="129" customFormat="1" ht="33" customHeight="1">
      <c r="A71" s="132">
        <v>2</v>
      </c>
      <c r="B71" s="134" t="s">
        <v>62</v>
      </c>
      <c r="C71" s="132">
        <v>1</v>
      </c>
      <c r="D71" s="133" t="s">
        <v>63</v>
      </c>
      <c r="E71" s="135">
        <v>400</v>
      </c>
      <c r="F71" s="132">
        <f>C71*E71</f>
        <v>400</v>
      </c>
      <c r="G71" s="135">
        <v>480</v>
      </c>
      <c r="H71" s="132">
        <f>C71*G71</f>
        <v>480</v>
      </c>
      <c r="I71" s="131" t="s">
        <v>64</v>
      </c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</row>
    <row r="72" spans="1:12" s="68" customFormat="1" ht="17.25" customHeight="1">
      <c r="A72" s="64"/>
      <c r="B72" s="69" t="s">
        <v>65</v>
      </c>
      <c r="C72" s="150" t="s">
        <v>66</v>
      </c>
      <c r="D72" s="151"/>
      <c r="E72" s="152"/>
      <c r="F72" s="66">
        <f>SUM(F8:F70)</f>
        <v>20926</v>
      </c>
      <c r="G72" s="64" t="s">
        <v>9</v>
      </c>
      <c r="H72" s="66">
        <f>SUM(H8:H70)</f>
        <v>20035.35</v>
      </c>
      <c r="I72" s="65" t="s">
        <v>65</v>
      </c>
      <c r="J72" s="67"/>
      <c r="K72" s="67"/>
      <c r="L72" s="67"/>
    </row>
    <row r="73" spans="1:30" s="62" customFormat="1" ht="17.25" customHeight="1">
      <c r="A73" s="55" t="s">
        <v>67</v>
      </c>
      <c r="B73" s="59" t="s">
        <v>68</v>
      </c>
      <c r="C73" s="153" t="s">
        <v>69</v>
      </c>
      <c r="D73" s="154"/>
      <c r="E73" s="155"/>
      <c r="F73" s="156">
        <f>(H72+F72)*0.08+360</f>
        <v>3636.908</v>
      </c>
      <c r="G73" s="157"/>
      <c r="H73" s="158"/>
      <c r="I73" s="60" t="s">
        <v>70</v>
      </c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spans="1:256" s="62" customFormat="1" ht="15" customHeight="1">
      <c r="A74" s="55" t="s">
        <v>71</v>
      </c>
      <c r="B74" s="59" t="s">
        <v>72</v>
      </c>
      <c r="C74" s="153" t="s">
        <v>73</v>
      </c>
      <c r="D74" s="154"/>
      <c r="E74" s="155"/>
      <c r="F74" s="156">
        <f>(F72+H72)*0.17</f>
        <v>6963.4295</v>
      </c>
      <c r="G74" s="157"/>
      <c r="H74" s="158"/>
      <c r="I74" s="63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30" s="61" customFormat="1" ht="18" customHeight="1">
      <c r="A75" s="55"/>
      <c r="B75" s="84"/>
      <c r="C75" s="83"/>
      <c r="D75" s="83"/>
      <c r="E75" s="83"/>
      <c r="F75" s="82"/>
      <c r="G75" s="82"/>
      <c r="H75" s="82"/>
      <c r="I75" s="85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s="10" customFormat="1" ht="18" customHeight="1">
      <c r="A76" s="38" t="s">
        <v>74</v>
      </c>
      <c r="B76" s="39" t="s">
        <v>75</v>
      </c>
      <c r="C76" s="40"/>
      <c r="D76" s="40"/>
      <c r="E76" s="40"/>
      <c r="F76" s="40"/>
      <c r="G76" s="40"/>
      <c r="H76" s="40"/>
      <c r="I76" s="41"/>
      <c r="J76" s="11"/>
      <c r="K76" s="11"/>
      <c r="L76" s="1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s="10" customFormat="1" ht="26.25" customHeight="1">
      <c r="A77" s="28">
        <v>1</v>
      </c>
      <c r="B77" s="27" t="s">
        <v>76</v>
      </c>
      <c r="C77" s="28">
        <v>1</v>
      </c>
      <c r="D77" s="28" t="s">
        <v>26</v>
      </c>
      <c r="E77" s="28">
        <v>0</v>
      </c>
      <c r="F77" s="22">
        <f>E77*C77</f>
        <v>0</v>
      </c>
      <c r="G77" s="28">
        <v>1000</v>
      </c>
      <c r="H77" s="22">
        <f>G77</f>
        <v>1000</v>
      </c>
      <c r="I77" s="58" t="s">
        <v>77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s="10" customFormat="1" ht="24.75" customHeight="1">
      <c r="A78" s="28">
        <v>2</v>
      </c>
      <c r="B78" s="27" t="s">
        <v>78</v>
      </c>
      <c r="C78" s="28">
        <v>1</v>
      </c>
      <c r="D78" s="28" t="s">
        <v>26</v>
      </c>
      <c r="E78" s="28">
        <v>0</v>
      </c>
      <c r="F78" s="22">
        <f>E78*C78</f>
        <v>0</v>
      </c>
      <c r="G78" s="28">
        <v>800</v>
      </c>
      <c r="H78" s="22">
        <f>G78</f>
        <v>800</v>
      </c>
      <c r="I78" s="36" t="s">
        <v>79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10" customFormat="1" ht="24.75" customHeight="1">
      <c r="A79" s="28">
        <v>2</v>
      </c>
      <c r="B79" s="27" t="s">
        <v>80</v>
      </c>
      <c r="C79" s="28">
        <v>1</v>
      </c>
      <c r="D79" s="28" t="s">
        <v>26</v>
      </c>
      <c r="E79" s="28">
        <v>0</v>
      </c>
      <c r="F79" s="22">
        <f>E79*C79</f>
        <v>0</v>
      </c>
      <c r="G79" s="28">
        <v>450</v>
      </c>
      <c r="H79" s="22">
        <f>G79</f>
        <v>450</v>
      </c>
      <c r="I79" s="36" t="s">
        <v>79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256" ht="20.25" customHeight="1">
      <c r="A80" s="75" t="s">
        <v>81</v>
      </c>
      <c r="B80" s="76" t="s">
        <v>82</v>
      </c>
      <c r="C80" s="159" t="s">
        <v>83</v>
      </c>
      <c r="D80" s="160"/>
      <c r="E80" s="161"/>
      <c r="F80" s="162">
        <f>F72+H72+F73+F74+H77+H78+H79</f>
        <v>53811.6875</v>
      </c>
      <c r="G80" s="163"/>
      <c r="H80" s="164"/>
      <c r="I80" s="77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11" customFormat="1" ht="14.25">
      <c r="A81" s="42" t="s">
        <v>84</v>
      </c>
      <c r="B81" s="43"/>
      <c r="C81" s="42"/>
      <c r="D81" s="42"/>
      <c r="E81" s="44"/>
      <c r="F81" s="44"/>
      <c r="G81" s="45"/>
      <c r="H81" s="44"/>
      <c r="I81" s="43" t="s">
        <v>85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2" customFormat="1" ht="18" customHeight="1">
      <c r="A82" s="46" t="s">
        <v>86</v>
      </c>
      <c r="B82" s="165" t="s">
        <v>87</v>
      </c>
      <c r="C82" s="165"/>
      <c r="D82" s="165"/>
      <c r="E82" s="165"/>
      <c r="F82" s="165"/>
      <c r="G82" s="165"/>
      <c r="H82" s="165"/>
      <c r="I82" s="16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2" customFormat="1" ht="18" customHeight="1">
      <c r="A83" s="46" t="s">
        <v>86</v>
      </c>
      <c r="B83" s="166" t="s">
        <v>88</v>
      </c>
      <c r="C83" s="166"/>
      <c r="D83" s="166"/>
      <c r="E83" s="166"/>
      <c r="F83" s="166"/>
      <c r="G83" s="166"/>
      <c r="H83" s="166"/>
      <c r="I83" s="166"/>
      <c r="J83" s="2"/>
      <c r="K83" s="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2" customFormat="1" ht="18" customHeight="1">
      <c r="A84" s="46" t="s">
        <v>86</v>
      </c>
      <c r="B84" s="166" t="s">
        <v>89</v>
      </c>
      <c r="C84" s="166"/>
      <c r="D84" s="166"/>
      <c r="E84" s="166"/>
      <c r="F84" s="166"/>
      <c r="G84" s="166"/>
      <c r="H84" s="166"/>
      <c r="I84" s="16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2" customFormat="1" ht="18" customHeight="1">
      <c r="A85" s="46" t="s">
        <v>86</v>
      </c>
      <c r="B85" s="166" t="s">
        <v>90</v>
      </c>
      <c r="C85" s="166"/>
      <c r="D85" s="166"/>
      <c r="E85" s="166"/>
      <c r="F85" s="166"/>
      <c r="G85" s="166"/>
      <c r="H85" s="166"/>
      <c r="I85" s="166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9" ht="14.25">
      <c r="A86" s="47" t="s">
        <v>86</v>
      </c>
      <c r="B86" s="167" t="s">
        <v>91</v>
      </c>
      <c r="C86" s="167"/>
      <c r="D86" s="167"/>
      <c r="E86" s="167"/>
      <c r="F86" s="167"/>
      <c r="G86" s="167"/>
      <c r="H86" s="167"/>
      <c r="I86" s="167"/>
    </row>
    <row r="87" spans="1:9" ht="16.5" customHeight="1">
      <c r="A87" s="47" t="s">
        <v>86</v>
      </c>
      <c r="B87" s="167" t="s">
        <v>92</v>
      </c>
      <c r="C87" s="167"/>
      <c r="D87" s="167"/>
      <c r="E87" s="167"/>
      <c r="F87" s="167"/>
      <c r="G87" s="167"/>
      <c r="H87" s="167"/>
      <c r="I87" s="167"/>
    </row>
    <row r="88" spans="1:9" ht="18.75" customHeight="1">
      <c r="A88" s="47" t="s">
        <v>86</v>
      </c>
      <c r="B88" s="167" t="s">
        <v>93</v>
      </c>
      <c r="C88" s="167"/>
      <c r="D88" s="167"/>
      <c r="E88" s="167"/>
      <c r="F88" s="167"/>
      <c r="G88" s="167"/>
      <c r="H88" s="167"/>
      <c r="I88" s="167"/>
    </row>
    <row r="89" spans="1:9" ht="18.75" customHeight="1">
      <c r="A89" s="47" t="s">
        <v>86</v>
      </c>
      <c r="B89" s="167" t="s">
        <v>94</v>
      </c>
      <c r="C89" s="167"/>
      <c r="D89" s="167"/>
      <c r="E89" s="167"/>
      <c r="F89" s="167"/>
      <c r="G89" s="167"/>
      <c r="H89" s="167"/>
      <c r="I89" s="167"/>
    </row>
    <row r="90" spans="1:9" ht="14.25">
      <c r="A90" s="47" t="s">
        <v>86</v>
      </c>
      <c r="B90" s="167" t="s">
        <v>95</v>
      </c>
      <c r="C90" s="167"/>
      <c r="D90" s="167"/>
      <c r="E90" s="167"/>
      <c r="F90" s="167"/>
      <c r="G90" s="167"/>
      <c r="H90" s="167"/>
      <c r="I90" s="167"/>
    </row>
    <row r="91" spans="1:9" ht="14.25">
      <c r="A91" s="47" t="s">
        <v>86</v>
      </c>
      <c r="B91" s="167" t="s">
        <v>96</v>
      </c>
      <c r="C91" s="167"/>
      <c r="D91" s="167"/>
      <c r="E91" s="167"/>
      <c r="F91" s="167"/>
      <c r="G91" s="167"/>
      <c r="H91" s="167"/>
      <c r="I91" s="167"/>
    </row>
    <row r="92" spans="1:9" ht="18.75" customHeight="1">
      <c r="A92" s="49"/>
      <c r="B92" s="168" t="s">
        <v>97</v>
      </c>
      <c r="C92" s="168"/>
      <c r="D92" s="49"/>
      <c r="E92" s="50"/>
      <c r="F92" s="50"/>
      <c r="G92" s="51"/>
      <c r="H92" s="50"/>
      <c r="I92" s="48" t="s">
        <v>98</v>
      </c>
    </row>
    <row r="93" spans="1:9" ht="18.75" customHeight="1">
      <c r="A93" s="49"/>
      <c r="B93" s="48"/>
      <c r="C93" s="49"/>
      <c r="D93" s="49"/>
      <c r="E93" s="50"/>
      <c r="F93" s="50"/>
      <c r="G93" s="51"/>
      <c r="H93" s="50"/>
      <c r="I93" s="48"/>
    </row>
    <row r="94" spans="2:9" ht="18.75" customHeight="1">
      <c r="B94" s="169" t="s">
        <v>99</v>
      </c>
      <c r="C94" s="169"/>
      <c r="D94" s="169"/>
      <c r="I94" s="2" t="s">
        <v>100</v>
      </c>
    </row>
    <row r="96" spans="1:256" s="120" customFormat="1" ht="14.25">
      <c r="A96" s="170" t="s">
        <v>101</v>
      </c>
      <c r="B96" s="171"/>
      <c r="C96" s="87"/>
      <c r="D96" s="87"/>
      <c r="E96" s="87"/>
      <c r="F96" s="87"/>
      <c r="G96" s="87"/>
      <c r="H96" s="87"/>
      <c r="I96" s="88" t="s">
        <v>102</v>
      </c>
      <c r="J96" s="119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  <c r="IT96" s="121"/>
      <c r="IU96" s="121"/>
      <c r="IV96" s="121"/>
    </row>
    <row r="97" spans="1:9" ht="24.75" customHeight="1">
      <c r="A97" s="117">
        <v>1</v>
      </c>
      <c r="B97" s="96" t="s">
        <v>103</v>
      </c>
      <c r="C97" s="117">
        <v>60</v>
      </c>
      <c r="D97" s="56" t="s">
        <v>104</v>
      </c>
      <c r="E97" s="56">
        <v>18</v>
      </c>
      <c r="F97" s="56">
        <f aca="true" t="shared" si="5" ref="F97:F123">C97*E97</f>
        <v>1080</v>
      </c>
      <c r="G97" s="56"/>
      <c r="H97" s="56"/>
      <c r="I97" s="118" t="s">
        <v>105</v>
      </c>
    </row>
    <row r="98" spans="1:9" ht="21.75" customHeight="1">
      <c r="A98" s="117">
        <v>2</v>
      </c>
      <c r="B98" s="92" t="s">
        <v>106</v>
      </c>
      <c r="C98" s="93">
        <v>26.7</v>
      </c>
      <c r="D98" s="93" t="s">
        <v>15</v>
      </c>
      <c r="E98" s="93">
        <v>220</v>
      </c>
      <c r="F98" s="56">
        <f t="shared" si="5"/>
        <v>5874</v>
      </c>
      <c r="G98" s="93"/>
      <c r="H98" s="93"/>
      <c r="I98" s="94" t="s">
        <v>107</v>
      </c>
    </row>
    <row r="99" spans="1:9" ht="21" customHeight="1">
      <c r="A99" s="117">
        <v>2</v>
      </c>
      <c r="B99" s="92" t="s">
        <v>108</v>
      </c>
      <c r="C99" s="93">
        <v>6.6</v>
      </c>
      <c r="D99" s="93" t="s">
        <v>15</v>
      </c>
      <c r="E99" s="93">
        <v>50</v>
      </c>
      <c r="F99" s="56">
        <f t="shared" si="5"/>
        <v>330</v>
      </c>
      <c r="G99" s="93"/>
      <c r="H99" s="93"/>
      <c r="I99" s="94" t="s">
        <v>107</v>
      </c>
    </row>
    <row r="100" spans="1:9" ht="25.5" customHeight="1">
      <c r="A100" s="117">
        <v>3</v>
      </c>
      <c r="B100" s="92" t="s">
        <v>109</v>
      </c>
      <c r="C100" s="93">
        <v>5.3</v>
      </c>
      <c r="D100" s="93" t="s">
        <v>15</v>
      </c>
      <c r="E100" s="93">
        <v>160</v>
      </c>
      <c r="F100" s="56">
        <f t="shared" si="5"/>
        <v>848</v>
      </c>
      <c r="G100" s="93"/>
      <c r="H100" s="93"/>
      <c r="I100" s="94" t="s">
        <v>107</v>
      </c>
    </row>
    <row r="101" spans="1:9" ht="21.75" customHeight="1">
      <c r="A101" s="117">
        <v>4</v>
      </c>
      <c r="B101" s="92" t="s">
        <v>110</v>
      </c>
      <c r="C101" s="95">
        <v>24.75</v>
      </c>
      <c r="D101" s="93" t="s">
        <v>15</v>
      </c>
      <c r="E101" s="93">
        <v>160</v>
      </c>
      <c r="F101" s="56">
        <f t="shared" si="5"/>
        <v>3960</v>
      </c>
      <c r="G101" s="93"/>
      <c r="H101" s="93"/>
      <c r="I101" s="94" t="s">
        <v>111</v>
      </c>
    </row>
    <row r="102" spans="1:9" ht="25.5" customHeight="1">
      <c r="A102" s="117">
        <v>5</v>
      </c>
      <c r="B102" s="92" t="s">
        <v>112</v>
      </c>
      <c r="C102" s="93">
        <v>4.1</v>
      </c>
      <c r="D102" s="93" t="s">
        <v>15</v>
      </c>
      <c r="E102" s="93">
        <v>180</v>
      </c>
      <c r="F102" s="56">
        <f t="shared" si="5"/>
        <v>737.9999999999999</v>
      </c>
      <c r="G102" s="93"/>
      <c r="H102" s="93"/>
      <c r="I102" s="94" t="s">
        <v>107</v>
      </c>
    </row>
    <row r="103" spans="1:9" ht="21" customHeight="1">
      <c r="A103" s="117">
        <v>6</v>
      </c>
      <c r="B103" s="92" t="s">
        <v>113</v>
      </c>
      <c r="C103" s="93">
        <v>20.75</v>
      </c>
      <c r="D103" s="93" t="s">
        <v>15</v>
      </c>
      <c r="E103" s="93">
        <v>180</v>
      </c>
      <c r="F103" s="56">
        <f t="shared" si="5"/>
        <v>3735</v>
      </c>
      <c r="G103" s="93"/>
      <c r="H103" s="93"/>
      <c r="I103" s="94" t="s">
        <v>111</v>
      </c>
    </row>
    <row r="104" spans="1:9" ht="21" customHeight="1">
      <c r="A104" s="117">
        <v>7</v>
      </c>
      <c r="B104" s="92" t="s">
        <v>114</v>
      </c>
      <c r="C104" s="93">
        <v>4.1</v>
      </c>
      <c r="D104" s="93" t="s">
        <v>15</v>
      </c>
      <c r="E104" s="93">
        <v>180</v>
      </c>
      <c r="F104" s="56">
        <f t="shared" si="5"/>
        <v>737.9999999999999</v>
      </c>
      <c r="G104" s="93"/>
      <c r="H104" s="93"/>
      <c r="I104" s="94" t="s">
        <v>107</v>
      </c>
    </row>
    <row r="105" spans="1:9" ht="14.25">
      <c r="A105" s="117">
        <v>8</v>
      </c>
      <c r="B105" s="92" t="s">
        <v>115</v>
      </c>
      <c r="C105" s="93">
        <v>20.75</v>
      </c>
      <c r="D105" s="93" t="s">
        <v>15</v>
      </c>
      <c r="E105" s="93">
        <v>180</v>
      </c>
      <c r="F105" s="56">
        <f t="shared" si="5"/>
        <v>3735</v>
      </c>
      <c r="G105" s="93"/>
      <c r="H105" s="93"/>
      <c r="I105" s="94" t="s">
        <v>116</v>
      </c>
    </row>
    <row r="106" spans="1:9" ht="30" customHeight="1">
      <c r="A106" s="117">
        <v>9</v>
      </c>
      <c r="B106" s="97" t="s">
        <v>117</v>
      </c>
      <c r="C106" s="98">
        <v>4.1</v>
      </c>
      <c r="D106" s="98" t="s">
        <v>23</v>
      </c>
      <c r="E106" s="98">
        <v>650</v>
      </c>
      <c r="F106" s="56">
        <f t="shared" si="5"/>
        <v>2664.9999999999995</v>
      </c>
      <c r="G106" s="98"/>
      <c r="H106" s="98"/>
      <c r="I106" s="99" t="s">
        <v>118</v>
      </c>
    </row>
    <row r="107" spans="1:9" ht="24.75">
      <c r="A107" s="117">
        <v>10</v>
      </c>
      <c r="B107" s="100" t="s">
        <v>119</v>
      </c>
      <c r="C107" s="89">
        <v>4.1</v>
      </c>
      <c r="D107" s="89" t="s">
        <v>23</v>
      </c>
      <c r="E107" s="89">
        <v>600</v>
      </c>
      <c r="F107" s="56">
        <f t="shared" si="5"/>
        <v>2460</v>
      </c>
      <c r="G107" s="89"/>
      <c r="H107" s="89"/>
      <c r="I107" s="101" t="s">
        <v>120</v>
      </c>
    </row>
    <row r="108" spans="1:9" ht="24.75">
      <c r="A108" s="117">
        <v>11</v>
      </c>
      <c r="B108" s="102" t="s">
        <v>121</v>
      </c>
      <c r="C108" s="103">
        <v>4.1</v>
      </c>
      <c r="D108" s="103" t="s">
        <v>23</v>
      </c>
      <c r="E108" s="103">
        <v>680</v>
      </c>
      <c r="F108" s="56">
        <f t="shared" si="5"/>
        <v>2787.9999999999995</v>
      </c>
      <c r="G108" s="103"/>
      <c r="H108" s="103"/>
      <c r="I108" s="104" t="s">
        <v>122</v>
      </c>
    </row>
    <row r="109" spans="1:9" ht="14.25">
      <c r="A109" s="117">
        <v>12</v>
      </c>
      <c r="B109" s="91" t="s">
        <v>123</v>
      </c>
      <c r="C109" s="53">
        <v>3</v>
      </c>
      <c r="D109" s="105" t="s">
        <v>124</v>
      </c>
      <c r="E109" s="105">
        <v>1600</v>
      </c>
      <c r="F109" s="56">
        <f t="shared" si="5"/>
        <v>4800</v>
      </c>
      <c r="G109" s="105"/>
      <c r="H109" s="53"/>
      <c r="I109" s="58" t="s">
        <v>125</v>
      </c>
    </row>
    <row r="110" spans="1:9" ht="25.5">
      <c r="A110" s="117">
        <v>13</v>
      </c>
      <c r="B110" s="106" t="s">
        <v>126</v>
      </c>
      <c r="C110" s="90">
        <v>2</v>
      </c>
      <c r="D110" s="53" t="s">
        <v>104</v>
      </c>
      <c r="E110" s="53">
        <v>680</v>
      </c>
      <c r="F110" s="56">
        <f t="shared" si="5"/>
        <v>1360</v>
      </c>
      <c r="G110" s="53"/>
      <c r="H110" s="53"/>
      <c r="I110" s="107" t="s">
        <v>127</v>
      </c>
    </row>
    <row r="111" spans="1:9" ht="30" customHeight="1">
      <c r="A111" s="117">
        <v>14</v>
      </c>
      <c r="B111" s="106" t="s">
        <v>128</v>
      </c>
      <c r="C111" s="90">
        <v>12</v>
      </c>
      <c r="D111" s="53" t="s">
        <v>15</v>
      </c>
      <c r="E111" s="53">
        <v>220</v>
      </c>
      <c r="F111" s="56">
        <f t="shared" si="5"/>
        <v>2640</v>
      </c>
      <c r="G111" s="53"/>
      <c r="H111" s="53"/>
      <c r="I111" s="107" t="s">
        <v>129</v>
      </c>
    </row>
    <row r="112" spans="1:9" ht="30.75" customHeight="1">
      <c r="A112" s="117">
        <v>15</v>
      </c>
      <c r="B112" s="106" t="s">
        <v>130</v>
      </c>
      <c r="C112" s="90">
        <v>1</v>
      </c>
      <c r="D112" s="53" t="s">
        <v>63</v>
      </c>
      <c r="E112" s="53">
        <v>300</v>
      </c>
      <c r="F112" s="56">
        <f t="shared" si="5"/>
        <v>300</v>
      </c>
      <c r="G112" s="53"/>
      <c r="H112" s="53"/>
      <c r="I112" s="96" t="s">
        <v>131</v>
      </c>
    </row>
    <row r="113" spans="1:9" ht="21" customHeight="1">
      <c r="A113" s="117">
        <v>16</v>
      </c>
      <c r="B113" s="108" t="s">
        <v>132</v>
      </c>
      <c r="C113" s="90">
        <v>1</v>
      </c>
      <c r="D113" s="53" t="s">
        <v>63</v>
      </c>
      <c r="E113" s="53">
        <v>1500</v>
      </c>
      <c r="F113" s="56">
        <f t="shared" si="5"/>
        <v>1500</v>
      </c>
      <c r="G113" s="53"/>
      <c r="H113" s="53"/>
      <c r="I113" s="96" t="s">
        <v>133</v>
      </c>
    </row>
    <row r="114" spans="1:256" ht="21" customHeight="1">
      <c r="A114" s="117">
        <v>17</v>
      </c>
      <c r="B114" s="108" t="s">
        <v>134</v>
      </c>
      <c r="C114" s="90">
        <v>1</v>
      </c>
      <c r="D114" s="53" t="s">
        <v>63</v>
      </c>
      <c r="E114" s="53">
        <v>500</v>
      </c>
      <c r="F114" s="56">
        <f t="shared" si="5"/>
        <v>500</v>
      </c>
      <c r="G114" s="53"/>
      <c r="H114" s="53"/>
      <c r="I114" s="96" t="s">
        <v>133</v>
      </c>
      <c r="J114" s="110"/>
      <c r="K114" s="110"/>
      <c r="L114" s="110"/>
      <c r="M114" s="110"/>
      <c r="N114" s="110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21" customHeight="1">
      <c r="A115" s="117">
        <v>18</v>
      </c>
      <c r="B115" s="109" t="s">
        <v>135</v>
      </c>
      <c r="C115" s="90">
        <v>2</v>
      </c>
      <c r="D115" s="53" t="s">
        <v>63</v>
      </c>
      <c r="E115" s="53">
        <v>3200</v>
      </c>
      <c r="F115" s="56">
        <f t="shared" si="5"/>
        <v>6400</v>
      </c>
      <c r="G115" s="53"/>
      <c r="H115" s="53"/>
      <c r="I115" s="96" t="s">
        <v>133</v>
      </c>
      <c r="J115" s="110"/>
      <c r="K115" s="110"/>
      <c r="L115" s="110"/>
      <c r="M115" s="110"/>
      <c r="N115" s="110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21.75" customHeight="1">
      <c r="A116" s="117">
        <v>19</v>
      </c>
      <c r="B116" s="109" t="s">
        <v>136</v>
      </c>
      <c r="C116" s="90">
        <v>3</v>
      </c>
      <c r="D116" s="53" t="s">
        <v>63</v>
      </c>
      <c r="E116" s="53">
        <v>340</v>
      </c>
      <c r="F116" s="56">
        <f t="shared" si="5"/>
        <v>1020</v>
      </c>
      <c r="G116" s="53"/>
      <c r="H116" s="53"/>
      <c r="I116" s="96" t="s">
        <v>133</v>
      </c>
      <c r="J116" s="110"/>
      <c r="K116" s="110"/>
      <c r="L116" s="110"/>
      <c r="M116" s="110"/>
      <c r="N116" s="110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9" ht="24">
      <c r="A117" s="117">
        <v>20</v>
      </c>
      <c r="B117" s="109" t="s">
        <v>137</v>
      </c>
      <c r="C117" s="90">
        <v>1</v>
      </c>
      <c r="D117" s="53" t="s">
        <v>26</v>
      </c>
      <c r="E117" s="53">
        <v>600</v>
      </c>
      <c r="F117" s="56">
        <f t="shared" si="5"/>
        <v>600</v>
      </c>
      <c r="G117" s="53"/>
      <c r="H117" s="53"/>
      <c r="I117" s="91" t="s">
        <v>138</v>
      </c>
    </row>
    <row r="118" spans="1:9" ht="21" customHeight="1">
      <c r="A118" s="117">
        <v>21</v>
      </c>
      <c r="B118" s="106" t="s">
        <v>139</v>
      </c>
      <c r="C118" s="90">
        <v>1</v>
      </c>
      <c r="D118" s="53" t="s">
        <v>63</v>
      </c>
      <c r="E118" s="53">
        <v>800</v>
      </c>
      <c r="F118" s="56">
        <f t="shared" si="5"/>
        <v>800</v>
      </c>
      <c r="G118" s="53"/>
      <c r="H118" s="53"/>
      <c r="I118" s="91" t="s">
        <v>140</v>
      </c>
    </row>
    <row r="119" spans="1:9" ht="18.75" customHeight="1">
      <c r="A119" s="117">
        <v>22</v>
      </c>
      <c r="B119" s="106" t="s">
        <v>141</v>
      </c>
      <c r="C119" s="90">
        <v>23</v>
      </c>
      <c r="D119" s="53" t="s">
        <v>15</v>
      </c>
      <c r="E119" s="53">
        <v>220</v>
      </c>
      <c r="F119" s="56">
        <f t="shared" si="5"/>
        <v>5060</v>
      </c>
      <c r="G119" s="53"/>
      <c r="H119" s="53"/>
      <c r="I119" s="91" t="s">
        <v>142</v>
      </c>
    </row>
    <row r="120" spans="1:9" ht="24" customHeight="1">
      <c r="A120" s="117">
        <v>23</v>
      </c>
      <c r="B120" s="106" t="s">
        <v>143</v>
      </c>
      <c r="C120" s="90">
        <v>28.6</v>
      </c>
      <c r="D120" s="53" t="s">
        <v>15</v>
      </c>
      <c r="E120" s="53">
        <v>280</v>
      </c>
      <c r="F120" s="56">
        <f t="shared" si="5"/>
        <v>8008</v>
      </c>
      <c r="G120" s="53"/>
      <c r="H120" s="53"/>
      <c r="I120" s="91" t="s">
        <v>144</v>
      </c>
    </row>
    <row r="121" spans="1:9" ht="21" customHeight="1">
      <c r="A121" s="117">
        <v>24</v>
      </c>
      <c r="B121" s="106" t="s">
        <v>145</v>
      </c>
      <c r="C121" s="90">
        <v>1</v>
      </c>
      <c r="D121" s="53" t="s">
        <v>63</v>
      </c>
      <c r="E121" s="53">
        <v>7000</v>
      </c>
      <c r="F121" s="56">
        <f t="shared" si="5"/>
        <v>7000</v>
      </c>
      <c r="G121" s="53"/>
      <c r="H121" s="53"/>
      <c r="I121" s="91" t="s">
        <v>146</v>
      </c>
    </row>
    <row r="122" spans="1:9" ht="18.75" customHeight="1">
      <c r="A122" s="117">
        <v>25</v>
      </c>
      <c r="B122" s="106" t="s">
        <v>147</v>
      </c>
      <c r="C122" s="90">
        <v>1</v>
      </c>
      <c r="D122" s="53" t="s">
        <v>26</v>
      </c>
      <c r="E122" s="53">
        <v>7500</v>
      </c>
      <c r="F122" s="56">
        <f t="shared" si="5"/>
        <v>7500</v>
      </c>
      <c r="G122" s="53"/>
      <c r="H122" s="53"/>
      <c r="I122" s="91"/>
    </row>
    <row r="123" spans="1:9" ht="18.75" customHeight="1">
      <c r="A123" s="117">
        <v>26</v>
      </c>
      <c r="B123" s="106" t="s">
        <v>148</v>
      </c>
      <c r="C123" s="90">
        <v>2</v>
      </c>
      <c r="D123" s="53" t="s">
        <v>63</v>
      </c>
      <c r="E123" s="53">
        <v>1800</v>
      </c>
      <c r="F123" s="56">
        <f t="shared" si="5"/>
        <v>3600</v>
      </c>
      <c r="G123" s="53"/>
      <c r="H123" s="53"/>
      <c r="I123" s="109" t="s">
        <v>149</v>
      </c>
    </row>
    <row r="124" spans="1:9" ht="15.75">
      <c r="A124" s="112"/>
      <c r="B124" s="113" t="s">
        <v>150</v>
      </c>
      <c r="C124" s="112"/>
      <c r="D124" s="172"/>
      <c r="E124" s="172"/>
      <c r="F124" s="114">
        <f>SUM(F97:F123)</f>
        <v>80039</v>
      </c>
      <c r="G124" s="115"/>
      <c r="H124" s="115"/>
      <c r="I124" s="116"/>
    </row>
  </sheetData>
  <mergeCells count="42">
    <mergeCell ref="I5:I6"/>
    <mergeCell ref="B92:C92"/>
    <mergeCell ref="B94:D94"/>
    <mergeCell ref="A96:B96"/>
    <mergeCell ref="D124:E124"/>
    <mergeCell ref="B88:I88"/>
    <mergeCell ref="B89:I89"/>
    <mergeCell ref="B90:I90"/>
    <mergeCell ref="B91:I91"/>
    <mergeCell ref="B84:I84"/>
    <mergeCell ref="B85:I85"/>
    <mergeCell ref="B86:I86"/>
    <mergeCell ref="B87:I87"/>
    <mergeCell ref="C80:E80"/>
    <mergeCell ref="F80:H80"/>
    <mergeCell ref="B82:I82"/>
    <mergeCell ref="B83:I83"/>
    <mergeCell ref="C72:E72"/>
    <mergeCell ref="C73:E73"/>
    <mergeCell ref="F73:H73"/>
    <mergeCell ref="C74:E74"/>
    <mergeCell ref="F74:H74"/>
    <mergeCell ref="A47:B47"/>
    <mergeCell ref="A52:B52"/>
    <mergeCell ref="A58:B58"/>
    <mergeCell ref="A63:B63"/>
    <mergeCell ref="A22:B22"/>
    <mergeCell ref="A29:B29"/>
    <mergeCell ref="A34:B34"/>
    <mergeCell ref="A40:B40"/>
    <mergeCell ref="E5:F5"/>
    <mergeCell ref="G5:H5"/>
    <mergeCell ref="A7:B7"/>
    <mergeCell ref="A15:B15"/>
    <mergeCell ref="A5:A6"/>
    <mergeCell ref="B5:B6"/>
    <mergeCell ref="C5:C6"/>
    <mergeCell ref="D5:D6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2011-12-19T07:08:28Z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