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680" activeTab="0"/>
  </bookViews>
  <sheets>
    <sheet name="方案" sheetId="1" r:id="rId1"/>
  </sheets>
  <definedNames>
    <definedName name="_xlnm.Print_Area" localSheetId="0">'方案'!$A$1:$I$112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<sst xmlns="http://schemas.openxmlformats.org/spreadsheetml/2006/main" count="289" uniqueCount="167">
  <si>
    <t>北京齐家盛装饰南昌分公司工程报价单</t>
  </si>
  <si>
    <t>京城唯一透明化报价，核算成本才是硬道理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</si>
  <si>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</si>
  <si>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</si>
  <si>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</si>
  <si>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</si>
  <si>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</si>
  <si>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</si>
  <si>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</si>
  <si>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</si>
  <si>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</si>
  <si>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墙面批灰</t>
  </si>
  <si>
    <t>㎡</t>
  </si>
  <si>
    <t>墙面膏灰批荡找平。</t>
  </si>
  <si>
    <t>顶面刷漆</t>
  </si>
  <si>
    <t>批刮多乐士腻子二至三遍，打磨平整。刷底漆一遍，多乐士家丽安净味面漆二遍。(不含特殊处理)</t>
  </si>
  <si>
    <t>墙面刷漆</t>
  </si>
  <si>
    <t>铺地砖</t>
  </si>
  <si>
    <t xml:space="preserve">海螺牌32.5硅酸盐水泥、中砂水泥沙浆铺贴。
规格≥200mm*200mm。不含找平、拉毛、及墙面处理。
(主材、勾缝剂业主自购，贴砖厚度不超过30mm) </t>
  </si>
  <si>
    <t>贴墙砖</t>
  </si>
  <si>
    <t>项</t>
  </si>
  <si>
    <t>墙地面做防水</t>
  </si>
  <si>
    <t>建筑面积</t>
  </si>
  <si>
    <t>成本核算</t>
  </si>
  <si>
    <t>材料</t>
  </si>
  <si>
    <t>管理费</t>
  </si>
  <si>
    <t>总价*8%</t>
  </si>
  <si>
    <t>毛利润</t>
  </si>
  <si>
    <t>总价*17%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</si>
  <si>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</si>
  <si>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</si>
  <si>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</si>
  <si>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</si>
  <si>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</si>
  <si>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</si>
  <si>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</si>
  <si>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</si>
  <si>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</si>
  <si>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</si>
  <si>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</si>
  <si>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</si>
  <si>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</si>
  <si>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</si>
  <si>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</si>
  <si>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</si>
  <si>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</si>
  <si>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本报价不含税金和物业押金。</t>
  </si>
  <si>
    <t>本报价所有木质工程都含油漆。</t>
  </si>
  <si>
    <t>本报价所有木质工程都不含五金，墙纸，玻璃，外墙窗户，开空调洞。</t>
  </si>
  <si>
    <t xml:space="preserve">               甲方：</t>
  </si>
  <si>
    <t xml:space="preserve">             乙方：</t>
  </si>
  <si>
    <t xml:space="preserve">          2011年   月   日</t>
  </si>
  <si>
    <t xml:space="preserve">        2011年   月   日</t>
  </si>
  <si>
    <t>地面做防水</t>
  </si>
  <si>
    <t>雷邦士防水涂料两遍。返墙300mm。</t>
  </si>
  <si>
    <t>过门石</t>
  </si>
  <si>
    <t>水电改造</t>
  </si>
  <si>
    <t>项</t>
  </si>
  <si>
    <t>进口皮尔萨PP-R水管系列，包括所有管件材料、打槽、封槽、铺设、安装。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</si>
  <si>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t>港丰PVC排水管，接头、配件、安装。水龙头、三角阀、软管等墙外部件由业主自购。</t>
  </si>
  <si>
    <t>块</t>
  </si>
  <si>
    <t>开关面板，五金件安装费，灯具安装</t>
  </si>
  <si>
    <t>人工费</t>
  </si>
  <si>
    <t>地面找平</t>
  </si>
  <si>
    <t>水泥砂浆找平，厚度不超过40mm</t>
  </si>
  <si>
    <t>块</t>
  </si>
  <si>
    <t>水泥砂浆铺贴（主材业主自购）</t>
  </si>
  <si>
    <t>项</t>
  </si>
  <si>
    <t>轻钢龙骨、龙牌或泰山石膏板，石膏板拼接处留缝3-8mm,快粘粉或石膏粉填充，牛皮纸或绷带粘缝处理.自攻钉刷防锈漆。宽度80cm以内的.(不含线条)</t>
  </si>
  <si>
    <t>项</t>
  </si>
  <si>
    <t>二、主卧</t>
  </si>
  <si>
    <t>造型吊顶</t>
  </si>
  <si>
    <t>三、次卧</t>
  </si>
  <si>
    <t>71*60*0.08=340（墙、地砖管理费）</t>
  </si>
  <si>
    <t>铺地砖</t>
  </si>
  <si>
    <t>主材部分（估算）</t>
  </si>
  <si>
    <t>业主自购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</si>
  <si>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</si>
  <si>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t>个</t>
  </si>
  <si>
    <t>圣象复合木地板</t>
  </si>
  <si>
    <t>成品免漆房门</t>
  </si>
  <si>
    <t>樘</t>
  </si>
  <si>
    <t>门锁，门碰，合页</t>
  </si>
  <si>
    <t>以实际价格为准</t>
  </si>
  <si>
    <t>套</t>
  </si>
  <si>
    <t>洗面盆台盆低柜</t>
  </si>
  <si>
    <t>混合龙头</t>
  </si>
  <si>
    <t>三角阀软管洗衣机龙头等</t>
  </si>
  <si>
    <t>五金件</t>
  </si>
  <si>
    <t>浴巾架/毛巾环/纸巾盒等(以实际价格为准)</t>
  </si>
  <si>
    <t>花洒</t>
  </si>
  <si>
    <t>灯具</t>
  </si>
  <si>
    <t>艺术吊灯</t>
  </si>
  <si>
    <t>合计</t>
  </si>
  <si>
    <t>以上仅供参考</t>
  </si>
  <si>
    <r>
      <t>40</t>
    </r>
    <r>
      <rPr>
        <sz val="10"/>
        <color indexed="8"/>
        <rFont val="宋体"/>
        <family val="0"/>
      </rPr>
      <t>个开关、插座。（</t>
    </r>
    <r>
      <rPr>
        <sz val="10"/>
        <color indexed="8"/>
        <rFont val="Times New Roman"/>
        <family val="1"/>
      </rPr>
      <t>TCL</t>
    </r>
    <r>
      <rPr>
        <sz val="10"/>
        <color indexed="8"/>
        <rFont val="宋体"/>
        <family val="0"/>
      </rPr>
      <t>）</t>
    </r>
  </si>
  <si>
    <t>休闲阳台地砖</t>
  </si>
  <si>
    <t>实木复合门</t>
  </si>
  <si>
    <t>卫生间吊顶</t>
  </si>
  <si>
    <t>集成吊顶</t>
  </si>
  <si>
    <t>品牌“日丰”</t>
  </si>
  <si>
    <r>
      <t>高档洁具</t>
    </r>
    <r>
      <rPr>
        <sz val="10"/>
        <color indexed="8"/>
        <rFont val="Times New Roman"/>
        <family val="1"/>
      </rPr>
      <t xml:space="preserve"> </t>
    </r>
  </si>
  <si>
    <r>
      <t>高档洁具</t>
    </r>
    <r>
      <rPr>
        <sz val="10"/>
        <color indexed="8"/>
        <rFont val="Times New Roman"/>
        <family val="1"/>
      </rPr>
      <t xml:space="preserve"> </t>
    </r>
  </si>
  <si>
    <t>过门石</t>
  </si>
  <si>
    <t>黑金沙大理石</t>
  </si>
  <si>
    <t>海螺牌32.5硅酸盐水泥、中砂水泥沙浆铺贴。
规格≥200mm*200mm。不含找平、拉毛、及墙面处理。
(主材、勾缝剂业主自购，贴砖厚度不超过30mm) （黄沙业主提供）</t>
  </si>
  <si>
    <t>一、客餐厅及走道</t>
  </si>
  <si>
    <t>鞋柜（0.85*2.6）</t>
  </si>
  <si>
    <t>上新E1级大芯板衬底,3厘饰面板饰面,背板为一级9厘板，同木质实木线条收边,刷多乐士清漆,底漆三遍,面漆二遍.（面积＞1m2）含隔板，（不含五金件，玻璃）按展开面积计算,含油漆（柜内刷清漆,着色漆另计.)柜内贴波音软皮按15元/㎡计算。（含百叶门）（详见施工图）</t>
  </si>
  <si>
    <t>过道隐形门</t>
  </si>
  <si>
    <t>拆墙</t>
  </si>
  <si>
    <t>人工费，含修补（24mm墙）</t>
  </si>
  <si>
    <t>m</t>
  </si>
  <si>
    <t>上新E1级大芯板衬底,3厘饰面板饰面,背板为一级9厘板，同木质实木线条收边,刷多乐士清漆,底漆三遍,面漆二遍.（面积＞1m2）含隔板，（不含五金件，玻璃）按展开面积计算,含油漆（柜内刷清漆,着色漆另计.)柜内贴波音软皮按15元/㎡计算。（详见施工图）</t>
  </si>
  <si>
    <t>吊柜</t>
  </si>
  <si>
    <t>四、厨房</t>
  </si>
  <si>
    <t>五、卫生间</t>
  </si>
  <si>
    <t>雷邦士防水涂料。(墙面刷1.8米高）</t>
  </si>
  <si>
    <t>地面回填</t>
  </si>
  <si>
    <t>地面回填，水泥沙找平</t>
  </si>
  <si>
    <t>六、休闲阳台</t>
  </si>
  <si>
    <t>矮柜（1.5*1）</t>
  </si>
  <si>
    <t>墙柜（0.8*0.4）</t>
  </si>
  <si>
    <t>八</t>
  </si>
  <si>
    <t>下水改造</t>
  </si>
  <si>
    <t>九</t>
  </si>
  <si>
    <t>十</t>
  </si>
  <si>
    <t>十一</t>
  </si>
  <si>
    <t>十二</t>
  </si>
  <si>
    <t>客餐厅及走道地砖</t>
  </si>
  <si>
    <t>广东品牌800*800玻化砖</t>
  </si>
  <si>
    <t>广东品牌300*300地面砖</t>
  </si>
  <si>
    <t>厨房地砖</t>
  </si>
  <si>
    <t>生活阳台地砖</t>
  </si>
  <si>
    <t>厨房墙砖</t>
  </si>
  <si>
    <t>广东品牌300*450墙面砖</t>
  </si>
  <si>
    <t>卫生间地砖</t>
  </si>
  <si>
    <t>卫生间墙砖</t>
  </si>
  <si>
    <t>复合地板</t>
  </si>
  <si>
    <t>飘窗大理石</t>
  </si>
  <si>
    <t>广东品牌大理石</t>
  </si>
  <si>
    <t>厨房吊顶</t>
  </si>
  <si>
    <t>成品合金衣柜梭门</t>
  </si>
  <si>
    <t>成品合金碳钢衣柜梭门</t>
  </si>
  <si>
    <t>厨房地柜</t>
  </si>
  <si>
    <t>优质环保绿洲Ｅ1防潮板，合资5厘双面宝丽板背板，高级UV板柜门，精细合金条封边，孔位封盖，消音软垫，防震防尘橡胶带，台面下垂防水沟，隔板前沿铝条，水槽下铝制底板，铝制踢脚板，防尘角合资   烟斗合页，限4个抽屉/套、三节静音滑轨，不含拉手、拉篮五金等，不含石材台面（柜门板不同可据实调差价）</t>
  </si>
  <si>
    <t>厨房吊柜</t>
  </si>
  <si>
    <t>优质环保绿洲Ｅ1防潮板，合资5厘双面宝丽板背板，高级UV板柜门，精细合金条封边，孔位封盖，消音软垫，防震防尘橡胶带，台面下垂防水沟，隔板前沿铝条，水槽下铝制底板，铝制踢脚板，防尘角，合资烟斗合页等（高度超过650㎜以外按580元/㎡另加计算，柜门板不同可据实调差价）</t>
  </si>
  <si>
    <t>厨房地柜台面</t>
  </si>
  <si>
    <r>
      <t>人造石台面</t>
    </r>
    <r>
      <rPr>
        <sz val="10"/>
        <color indexed="8"/>
        <rFont val="Times New Roman"/>
        <family val="1"/>
      </rPr>
      <t>380</t>
    </r>
    <r>
      <rPr>
        <sz val="10"/>
        <color indexed="8"/>
        <rFont val="宋体"/>
        <family val="0"/>
      </rPr>
      <t>元/m（台面板不同可据实调差价）</t>
    </r>
  </si>
  <si>
    <t>厨房吊门</t>
  </si>
  <si>
    <t>成品铝镁合金边框门</t>
  </si>
  <si>
    <t>坐便器</t>
  </si>
  <si>
    <t>七、生活阳台</t>
  </si>
  <si>
    <t>飘窗书桌</t>
  </si>
  <si>
    <t>（详见施工图）主材业主自购</t>
  </si>
  <si>
    <t>暗藏踢脚线</t>
  </si>
  <si>
    <t xml:space="preserve">32.5硅酸盐水泥（海螺）、中砂水泥沙浆铺贴。
 (主材、勾缝剂业主自购，贴砖厚度不超过30mm) </t>
  </si>
  <si>
    <t>组合衣柜</t>
  </si>
  <si>
    <t>书架书桌组合</t>
  </si>
  <si>
    <t>电视背景墙</t>
  </si>
  <si>
    <t>（详见施工图）主材业主自购</t>
  </si>
  <si>
    <t>餐厅背景墙</t>
  </si>
  <si>
    <t>衣柜</t>
  </si>
  <si>
    <t xml:space="preserve">海螺牌32.5硅酸盐水泥、中砂水泥沙浆铺贴。
规格≥200mm*200mm。不含找平、拉毛、及墙面处理。
(主材、勾缝剂业主自购，贴砖厚度不超过30mm) </t>
  </si>
  <si>
    <t>业主：    电话：        邮箱：</t>
  </si>
  <si>
    <t xml:space="preserve">工程地址：联泰香域滨江40栋A单元** 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</si>
</sst>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b/>
      <sz val="18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63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186" fontId="10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7" fontId="10" fillId="4" borderId="2" xfId="0" applyNumberFormat="1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9" fillId="5" borderId="2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186" fontId="9" fillId="3" borderId="2" xfId="0" applyNumberFormat="1" applyFont="1" applyFill="1" applyBorder="1" applyAlignment="1">
      <alignment horizontal="left" vertical="center"/>
    </xf>
    <xf numFmtId="0" fontId="9" fillId="3" borderId="8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187" fontId="9" fillId="4" borderId="1" xfId="0" applyNumberFormat="1" applyFont="1" applyFill="1" applyBorder="1" applyAlignment="1">
      <alignment horizontal="center" vertical="center"/>
    </xf>
    <xf numFmtId="9" fontId="10" fillId="4" borderId="1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/>
    </xf>
    <xf numFmtId="187" fontId="10" fillId="4" borderId="3" xfId="0" applyNumberFormat="1" applyFont="1" applyFill="1" applyBorder="1" applyAlignment="1">
      <alignment horizontal="left" vertical="center"/>
    </xf>
    <xf numFmtId="0" fontId="0" fillId="2" borderId="0" xfId="0" applyNumberForma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 wrapText="1"/>
    </xf>
    <xf numFmtId="0" fontId="21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justify" vertical="center"/>
    </xf>
    <xf numFmtId="0" fontId="21" fillId="2" borderId="2" xfId="0" applyFont="1" applyFill="1" applyBorder="1" applyAlignment="1">
      <alignment vertical="center"/>
    </xf>
    <xf numFmtId="0" fontId="25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4" fillId="2" borderId="1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left" vertical="center"/>
    </xf>
    <xf numFmtId="187" fontId="9" fillId="4" borderId="7" xfId="0" applyNumberFormat="1" applyFont="1" applyFill="1" applyBorder="1" applyAlignment="1">
      <alignment horizontal="center" vertical="center"/>
    </xf>
    <xf numFmtId="187" fontId="9" fillId="4" borderId="1" xfId="0" applyNumberFormat="1" applyFont="1" applyFill="1" applyBorder="1" applyAlignment="1">
      <alignment horizontal="center" vertical="center"/>
    </xf>
    <xf numFmtId="187" fontId="9" fillId="4" borderId="3" xfId="0" applyNumberFormat="1" applyFont="1" applyFill="1" applyBorder="1" applyAlignment="1">
      <alignment horizontal="center" vertical="center"/>
    </xf>
    <xf numFmtId="9" fontId="11" fillId="3" borderId="7" xfId="0" applyNumberFormat="1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/>
    </xf>
    <xf numFmtId="9" fontId="11" fillId="3" borderId="3" xfId="0" applyNumberFormat="1" applyFont="1" applyFill="1" applyBorder="1" applyAlignment="1">
      <alignment horizontal="center" vertical="center"/>
    </xf>
    <xf numFmtId="186" fontId="9" fillId="3" borderId="7" xfId="0" applyNumberFormat="1" applyFont="1" applyFill="1" applyBorder="1" applyAlignment="1">
      <alignment horizontal="center" vertical="center"/>
    </xf>
    <xf numFmtId="186" fontId="9" fillId="3" borderId="1" xfId="0" applyNumberFormat="1" applyFont="1" applyFill="1" applyBorder="1" applyAlignment="1">
      <alignment horizontal="center" vertical="center"/>
    </xf>
    <xf numFmtId="186" fontId="9" fillId="3" borderId="3" xfId="0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9" fontId="10" fillId="4" borderId="7" xfId="0" applyNumberFormat="1" applyFont="1" applyFill="1" applyBorder="1" applyAlignment="1">
      <alignment horizontal="center" vertical="center"/>
    </xf>
    <xf numFmtId="9" fontId="10" fillId="4" borderId="1" xfId="0" applyNumberFormat="1" applyFont="1" applyFill="1" applyBorder="1" applyAlignment="1">
      <alignment horizontal="center" vertical="center"/>
    </xf>
    <xf numFmtId="9" fontId="10" fillId="4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zoomScale="115" zoomScaleNormal="115" workbookViewId="0" topLeftCell="A58">
      <selection activeCell="A3" sqref="A3:I3"/>
    </sheetView>
  </sheetViews>
  <sheetFormatPr defaultColWidth="9.00390625" defaultRowHeight="14.25"/>
  <cols>
    <col min="1" max="1" width="4.75390625" style="1" customWidth="1"/>
    <col min="2" max="2" width="14.25390625" style="2" customWidth="1"/>
    <col min="3" max="3" width="6.625" style="1" customWidth="1"/>
    <col min="4" max="4" width="4.75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44.125" style="2" customWidth="1"/>
    <col min="10" max="10" width="9.00390625" style="5" customWidth="1"/>
    <col min="11" max="11" width="9.25390625" style="5" bestFit="1" customWidth="1"/>
    <col min="12" max="16384" width="9.00390625" style="5" customWidth="1"/>
  </cols>
  <sheetData>
    <row r="1" spans="1:9" ht="27.75" customHeight="1">
      <c r="A1" s="135" t="s">
        <v>0</v>
      </c>
      <c r="B1" s="117"/>
      <c r="C1" s="117"/>
      <c r="D1" s="117"/>
      <c r="E1" s="117"/>
      <c r="F1" s="117"/>
      <c r="G1" s="117"/>
      <c r="H1" s="117"/>
      <c r="I1" s="118"/>
    </row>
    <row r="2" spans="1:9" ht="18.75" customHeight="1">
      <c r="A2" s="119" t="s">
        <v>1</v>
      </c>
      <c r="B2" s="120"/>
      <c r="C2" s="121"/>
      <c r="D2" s="121"/>
      <c r="E2" s="121"/>
      <c r="F2" s="121"/>
      <c r="G2" s="121"/>
      <c r="H2" s="121"/>
      <c r="I2" s="121"/>
    </row>
    <row r="3" spans="1:9" s="6" customFormat="1" ht="22.5" customHeight="1">
      <c r="A3" s="136" t="s">
        <v>166</v>
      </c>
      <c r="B3" s="137"/>
      <c r="C3" s="137"/>
      <c r="D3" s="137"/>
      <c r="E3" s="137"/>
      <c r="F3" s="137"/>
      <c r="G3" s="137"/>
      <c r="H3" s="137"/>
      <c r="I3" s="138"/>
    </row>
    <row r="4" spans="1:9" s="6" customFormat="1" ht="22.5" customHeight="1">
      <c r="A4" s="139" t="s">
        <v>165</v>
      </c>
      <c r="B4" s="139"/>
      <c r="C4" s="139"/>
      <c r="D4" s="139"/>
      <c r="E4" s="139"/>
      <c r="F4" s="139"/>
      <c r="G4" s="139"/>
      <c r="H4" s="139"/>
      <c r="I4" s="139"/>
    </row>
    <row r="5" spans="1:9" s="7" customFormat="1" ht="19.5" customHeight="1">
      <c r="A5" s="129" t="s">
        <v>2</v>
      </c>
      <c r="B5" s="131" t="s">
        <v>3</v>
      </c>
      <c r="C5" s="131" t="s">
        <v>4</v>
      </c>
      <c r="D5" s="131" t="s">
        <v>5</v>
      </c>
      <c r="E5" s="125" t="s">
        <v>6</v>
      </c>
      <c r="F5" s="126"/>
      <c r="G5" s="125" t="s">
        <v>7</v>
      </c>
      <c r="H5" s="126"/>
      <c r="I5" s="131" t="s">
        <v>8</v>
      </c>
    </row>
    <row r="6" spans="1:9" ht="18.75" customHeight="1">
      <c r="A6" s="130"/>
      <c r="B6" s="132"/>
      <c r="C6" s="132"/>
      <c r="D6" s="132"/>
      <c r="E6" s="17" t="s">
        <v>9</v>
      </c>
      <c r="F6" s="17" t="s">
        <v>10</v>
      </c>
      <c r="G6" s="17" t="s">
        <v>9</v>
      </c>
      <c r="H6" s="17" t="s">
        <v>10</v>
      </c>
      <c r="I6" s="132"/>
    </row>
    <row r="7" spans="1:9" ht="18" customHeight="1">
      <c r="A7" s="127" t="s">
        <v>106</v>
      </c>
      <c r="B7" s="128"/>
      <c r="C7" s="75"/>
      <c r="D7" s="75"/>
      <c r="E7" s="74"/>
      <c r="F7" s="74"/>
      <c r="G7" s="75"/>
      <c r="H7" s="74"/>
      <c r="I7" s="76"/>
    </row>
    <row r="8" spans="1:9" s="9" customFormat="1" ht="26.25" customHeight="1">
      <c r="A8" s="20">
        <v>1</v>
      </c>
      <c r="B8" s="21" t="s">
        <v>11</v>
      </c>
      <c r="C8" s="22">
        <f>28*2.85</f>
        <v>79.8</v>
      </c>
      <c r="D8" s="22" t="s">
        <v>12</v>
      </c>
      <c r="E8" s="22">
        <v>3</v>
      </c>
      <c r="F8" s="23">
        <f aca="true" t="shared" si="0" ref="F8:F13">E8*C8</f>
        <v>239.39999999999998</v>
      </c>
      <c r="G8" s="22">
        <v>3</v>
      </c>
      <c r="H8" s="23">
        <f aca="true" t="shared" si="1" ref="H8:H13">G8*C8</f>
        <v>239.39999999999998</v>
      </c>
      <c r="I8" s="51" t="s">
        <v>13</v>
      </c>
    </row>
    <row r="9" spans="1:9" s="9" customFormat="1" ht="26.25" customHeight="1">
      <c r="A9" s="20">
        <v>2</v>
      </c>
      <c r="B9" s="21" t="s">
        <v>14</v>
      </c>
      <c r="C9" s="22">
        <v>24</v>
      </c>
      <c r="D9" s="22" t="s">
        <v>12</v>
      </c>
      <c r="E9" s="22">
        <v>9</v>
      </c>
      <c r="F9" s="23">
        <f t="shared" si="0"/>
        <v>216</v>
      </c>
      <c r="G9" s="22">
        <v>12</v>
      </c>
      <c r="H9" s="23">
        <f t="shared" si="1"/>
        <v>288</v>
      </c>
      <c r="I9" s="51" t="s">
        <v>15</v>
      </c>
    </row>
    <row r="10" spans="1:9" s="8" customFormat="1" ht="24.75" customHeight="1">
      <c r="A10" s="20">
        <v>3</v>
      </c>
      <c r="B10" s="21" t="s">
        <v>16</v>
      </c>
      <c r="C10" s="22">
        <f>C8</f>
        <v>79.8</v>
      </c>
      <c r="D10" s="22" t="s">
        <v>12</v>
      </c>
      <c r="E10" s="22">
        <v>9</v>
      </c>
      <c r="F10" s="23">
        <f t="shared" si="0"/>
        <v>718.1999999999999</v>
      </c>
      <c r="G10" s="22">
        <v>12</v>
      </c>
      <c r="H10" s="23">
        <f t="shared" si="1"/>
        <v>957.5999999999999</v>
      </c>
      <c r="I10" s="51" t="s">
        <v>15</v>
      </c>
    </row>
    <row r="11" spans="1:11" s="9" customFormat="1" ht="39.75" customHeight="1">
      <c r="A11" s="20">
        <v>4</v>
      </c>
      <c r="B11" s="21" t="s">
        <v>74</v>
      </c>
      <c r="C11" s="20">
        <v>26</v>
      </c>
      <c r="D11" s="22" t="s">
        <v>12</v>
      </c>
      <c r="E11" s="22">
        <v>10</v>
      </c>
      <c r="F11" s="23">
        <f>E11*C11</f>
        <v>260</v>
      </c>
      <c r="G11" s="22">
        <v>25</v>
      </c>
      <c r="H11" s="23">
        <f>G11*C11</f>
        <v>650</v>
      </c>
      <c r="I11" s="24" t="s">
        <v>18</v>
      </c>
      <c r="K11" s="5"/>
    </row>
    <row r="12" spans="1:9" ht="36" customHeight="1">
      <c r="A12" s="20">
        <v>5</v>
      </c>
      <c r="B12" s="27" t="s">
        <v>156</v>
      </c>
      <c r="C12" s="28">
        <v>28</v>
      </c>
      <c r="D12" s="22" t="s">
        <v>112</v>
      </c>
      <c r="E12" s="110">
        <v>8</v>
      </c>
      <c r="F12" s="23">
        <f>C12*E12</f>
        <v>224</v>
      </c>
      <c r="G12" s="28">
        <v>12</v>
      </c>
      <c r="H12" s="23">
        <f>C12*G12</f>
        <v>336</v>
      </c>
      <c r="I12" s="26" t="s">
        <v>157</v>
      </c>
    </row>
    <row r="13" spans="1:12" s="8" customFormat="1" ht="42" customHeight="1">
      <c r="A13" s="28">
        <v>6</v>
      </c>
      <c r="B13" s="27" t="s">
        <v>71</v>
      </c>
      <c r="C13" s="28">
        <v>24</v>
      </c>
      <c r="D13" s="28" t="s">
        <v>12</v>
      </c>
      <c r="E13" s="28">
        <v>45</v>
      </c>
      <c r="F13" s="94">
        <f t="shared" si="0"/>
        <v>1080</v>
      </c>
      <c r="G13" s="28">
        <v>50</v>
      </c>
      <c r="H13" s="94">
        <f t="shared" si="1"/>
        <v>1200</v>
      </c>
      <c r="I13" s="95" t="s">
        <v>68</v>
      </c>
      <c r="L13" s="9"/>
    </row>
    <row r="14" spans="1:13" s="58" customFormat="1" ht="60" customHeight="1">
      <c r="A14" s="83">
        <v>7</v>
      </c>
      <c r="B14" s="89" t="s">
        <v>107</v>
      </c>
      <c r="C14" s="83">
        <v>1</v>
      </c>
      <c r="D14" s="28" t="s">
        <v>69</v>
      </c>
      <c r="E14" s="90">
        <v>900</v>
      </c>
      <c r="F14" s="83">
        <f>C14*E14</f>
        <v>900</v>
      </c>
      <c r="G14" s="91">
        <v>900</v>
      </c>
      <c r="H14" s="83">
        <f>C14*G14</f>
        <v>900</v>
      </c>
      <c r="I14" s="92" t="s">
        <v>108</v>
      </c>
      <c r="J14" s="93"/>
      <c r="K14" s="5"/>
      <c r="L14" s="5"/>
      <c r="M14" s="5"/>
    </row>
    <row r="15" spans="1:13" s="58" customFormat="1" ht="22.5" customHeight="1">
      <c r="A15" s="83">
        <v>8</v>
      </c>
      <c r="B15" s="89" t="s">
        <v>162</v>
      </c>
      <c r="C15" s="83">
        <v>1</v>
      </c>
      <c r="D15" s="22" t="s">
        <v>67</v>
      </c>
      <c r="E15" s="90">
        <v>250</v>
      </c>
      <c r="F15" s="83">
        <f>C15*E15</f>
        <v>250</v>
      </c>
      <c r="G15" s="91">
        <v>150</v>
      </c>
      <c r="H15" s="83">
        <f>C15*G15</f>
        <v>150</v>
      </c>
      <c r="I15" s="92" t="s">
        <v>155</v>
      </c>
      <c r="J15" s="93"/>
      <c r="K15" s="5"/>
      <c r="L15" s="5"/>
      <c r="M15" s="5"/>
    </row>
    <row r="16" spans="1:256" s="14" customFormat="1" ht="20.25" customHeight="1">
      <c r="A16" s="28">
        <v>9</v>
      </c>
      <c r="B16" s="115" t="s">
        <v>109</v>
      </c>
      <c r="C16" s="52">
        <v>1</v>
      </c>
      <c r="D16" s="52" t="s">
        <v>67</v>
      </c>
      <c r="E16" s="116">
        <v>800</v>
      </c>
      <c r="F16" s="94">
        <f>C16*E16</f>
        <v>800</v>
      </c>
      <c r="G16" s="116">
        <v>500</v>
      </c>
      <c r="H16" s="94">
        <f>C16*G16</f>
        <v>500</v>
      </c>
      <c r="I16" s="92" t="s">
        <v>155</v>
      </c>
      <c r="J16" s="13"/>
      <c r="K16" s="13"/>
      <c r="L16" s="13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14" customFormat="1" ht="20.25" customHeight="1">
      <c r="A17" s="28">
        <v>10</v>
      </c>
      <c r="B17" s="115" t="s">
        <v>160</v>
      </c>
      <c r="C17" s="52">
        <v>1</v>
      </c>
      <c r="D17" s="52" t="s">
        <v>67</v>
      </c>
      <c r="E17" s="116">
        <v>900</v>
      </c>
      <c r="F17" s="94">
        <f>C17*E17</f>
        <v>900</v>
      </c>
      <c r="G17" s="116">
        <v>600</v>
      </c>
      <c r="H17" s="94">
        <f>C17*G17</f>
        <v>600</v>
      </c>
      <c r="I17" s="92" t="s">
        <v>161</v>
      </c>
      <c r="J17" s="13"/>
      <c r="K17" s="13"/>
      <c r="L17" s="13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13" s="58" customFormat="1" ht="30" customHeight="1">
      <c r="A18" s="83">
        <v>11</v>
      </c>
      <c r="B18" s="89" t="s">
        <v>110</v>
      </c>
      <c r="C18" s="83">
        <v>16</v>
      </c>
      <c r="D18" s="22" t="s">
        <v>12</v>
      </c>
      <c r="E18" s="90">
        <v>10</v>
      </c>
      <c r="F18" s="83">
        <f>C18*E18</f>
        <v>160</v>
      </c>
      <c r="G18" s="91">
        <v>80</v>
      </c>
      <c r="H18" s="83">
        <f>C18*G18</f>
        <v>1280</v>
      </c>
      <c r="I18" s="92" t="s">
        <v>111</v>
      </c>
      <c r="J18" s="93"/>
      <c r="K18" s="5"/>
      <c r="L18" s="5"/>
      <c r="M18" s="5"/>
    </row>
    <row r="19" spans="1:12" ht="18" customHeight="1">
      <c r="A19" s="133" t="s">
        <v>70</v>
      </c>
      <c r="B19" s="134"/>
      <c r="C19" s="18"/>
      <c r="D19" s="18"/>
      <c r="E19" s="16"/>
      <c r="F19" s="16"/>
      <c r="G19" s="18"/>
      <c r="H19" s="16"/>
      <c r="I19" s="19"/>
      <c r="L19" s="14"/>
    </row>
    <row r="20" spans="1:9" s="9" customFormat="1" ht="21" customHeight="1">
      <c r="A20" s="20">
        <v>1</v>
      </c>
      <c r="B20" s="21" t="s">
        <v>11</v>
      </c>
      <c r="C20" s="22">
        <v>32</v>
      </c>
      <c r="D20" s="22" t="s">
        <v>12</v>
      </c>
      <c r="E20" s="22">
        <v>3</v>
      </c>
      <c r="F20" s="23">
        <f>E20*C20</f>
        <v>96</v>
      </c>
      <c r="G20" s="22">
        <v>3</v>
      </c>
      <c r="H20" s="23">
        <f>G20*C20</f>
        <v>96</v>
      </c>
      <c r="I20" s="51" t="s">
        <v>13</v>
      </c>
    </row>
    <row r="21" spans="1:9" s="9" customFormat="1" ht="27.75" customHeight="1">
      <c r="A21" s="20">
        <v>2</v>
      </c>
      <c r="B21" s="21" t="s">
        <v>14</v>
      </c>
      <c r="C21" s="22">
        <v>12</v>
      </c>
      <c r="D21" s="22" t="s">
        <v>12</v>
      </c>
      <c r="E21" s="22">
        <v>9</v>
      </c>
      <c r="F21" s="23">
        <f>E21*C21</f>
        <v>108</v>
      </c>
      <c r="G21" s="22">
        <v>12</v>
      </c>
      <c r="H21" s="23">
        <f>G21*C21</f>
        <v>144</v>
      </c>
      <c r="I21" s="51" t="s">
        <v>15</v>
      </c>
    </row>
    <row r="22" spans="1:9" s="8" customFormat="1" ht="26.25" customHeight="1">
      <c r="A22" s="20">
        <v>3</v>
      </c>
      <c r="B22" s="21" t="s">
        <v>16</v>
      </c>
      <c r="C22" s="22">
        <v>32</v>
      </c>
      <c r="D22" s="22" t="s">
        <v>12</v>
      </c>
      <c r="E22" s="22">
        <v>9</v>
      </c>
      <c r="F22" s="23">
        <f>E22*C22</f>
        <v>288</v>
      </c>
      <c r="G22" s="22">
        <v>12</v>
      </c>
      <c r="H22" s="23">
        <f>G22*C22</f>
        <v>384</v>
      </c>
      <c r="I22" s="51" t="s">
        <v>15</v>
      </c>
    </row>
    <row r="23" spans="1:15" s="8" customFormat="1" ht="20.25" customHeight="1">
      <c r="A23" s="20">
        <v>4</v>
      </c>
      <c r="B23" s="21" t="s">
        <v>63</v>
      </c>
      <c r="C23" s="22">
        <v>13</v>
      </c>
      <c r="D23" s="22" t="s">
        <v>12</v>
      </c>
      <c r="E23" s="22">
        <v>15</v>
      </c>
      <c r="F23" s="23">
        <f>E23*C23</f>
        <v>195</v>
      </c>
      <c r="G23" s="22">
        <v>15</v>
      </c>
      <c r="H23" s="23">
        <f>G23*C23</f>
        <v>195</v>
      </c>
      <c r="I23" s="51" t="s">
        <v>64</v>
      </c>
      <c r="K23" s="82"/>
      <c r="L23" s="82"/>
      <c r="M23" s="82"/>
      <c r="N23" s="82"/>
      <c r="O23" s="82"/>
    </row>
    <row r="24" spans="1:13" s="58" customFormat="1" ht="64.5" customHeight="1">
      <c r="A24" s="83">
        <v>5</v>
      </c>
      <c r="B24" s="84" t="s">
        <v>158</v>
      </c>
      <c r="C24" s="83">
        <v>32</v>
      </c>
      <c r="D24" s="28" t="s">
        <v>12</v>
      </c>
      <c r="E24" s="90">
        <v>75</v>
      </c>
      <c r="F24" s="83">
        <f>C24*E24</f>
        <v>2400</v>
      </c>
      <c r="G24" s="91">
        <v>73</v>
      </c>
      <c r="H24" s="83">
        <f>C24*G24</f>
        <v>2336</v>
      </c>
      <c r="I24" s="92" t="s">
        <v>113</v>
      </c>
      <c r="J24" s="93"/>
      <c r="K24" s="5"/>
      <c r="L24" s="5"/>
      <c r="M24" s="5"/>
    </row>
    <row r="25" spans="1:13" s="58" customFormat="1" ht="64.5" customHeight="1">
      <c r="A25" s="83">
        <v>6</v>
      </c>
      <c r="B25" s="84" t="s">
        <v>154</v>
      </c>
      <c r="C25" s="83">
        <v>1</v>
      </c>
      <c r="D25" s="28" t="s">
        <v>67</v>
      </c>
      <c r="E25" s="90">
        <v>500</v>
      </c>
      <c r="F25" s="83">
        <f>C25*E25</f>
        <v>500</v>
      </c>
      <c r="G25" s="91">
        <v>550</v>
      </c>
      <c r="H25" s="83">
        <f>C25*G25</f>
        <v>550</v>
      </c>
      <c r="I25" s="92" t="s">
        <v>113</v>
      </c>
      <c r="J25" s="93"/>
      <c r="K25" s="5"/>
      <c r="L25" s="5"/>
      <c r="M25" s="5"/>
    </row>
    <row r="26" spans="1:9" s="8" customFormat="1" ht="26.25" customHeight="1">
      <c r="A26" s="20">
        <v>7</v>
      </c>
      <c r="B26" s="21" t="s">
        <v>55</v>
      </c>
      <c r="C26" s="22">
        <v>1</v>
      </c>
      <c r="D26" s="22" t="s">
        <v>60</v>
      </c>
      <c r="E26" s="22">
        <v>10</v>
      </c>
      <c r="F26" s="23">
        <f>E26*C26</f>
        <v>10</v>
      </c>
      <c r="G26" s="22">
        <v>15</v>
      </c>
      <c r="H26" s="23">
        <f>G26*C26</f>
        <v>15</v>
      </c>
      <c r="I26" s="51" t="s">
        <v>66</v>
      </c>
    </row>
    <row r="27" spans="1:9" ht="18" customHeight="1">
      <c r="A27" s="133" t="s">
        <v>72</v>
      </c>
      <c r="B27" s="134"/>
      <c r="C27" s="18"/>
      <c r="D27" s="18"/>
      <c r="E27" s="16"/>
      <c r="F27" s="16"/>
      <c r="G27" s="18"/>
      <c r="H27" s="16"/>
      <c r="I27" s="19"/>
    </row>
    <row r="28" spans="1:9" s="9" customFormat="1" ht="27.75" customHeight="1">
      <c r="A28" s="20">
        <v>1</v>
      </c>
      <c r="B28" s="21" t="s">
        <v>11</v>
      </c>
      <c r="C28" s="22">
        <f>11.5*2.85</f>
        <v>32.775</v>
      </c>
      <c r="D28" s="22" t="s">
        <v>12</v>
      </c>
      <c r="E28" s="22">
        <v>3</v>
      </c>
      <c r="F28" s="23">
        <f>E28*C28</f>
        <v>98.32499999999999</v>
      </c>
      <c r="G28" s="22">
        <v>3</v>
      </c>
      <c r="H28" s="23">
        <f>G28*C28</f>
        <v>98.32499999999999</v>
      </c>
      <c r="I28" s="51" t="s">
        <v>13</v>
      </c>
    </row>
    <row r="29" spans="1:9" s="9" customFormat="1" ht="27.75" customHeight="1">
      <c r="A29" s="20">
        <v>2</v>
      </c>
      <c r="B29" s="21" t="s">
        <v>14</v>
      </c>
      <c r="C29" s="22">
        <v>8.3</v>
      </c>
      <c r="D29" s="22" t="s">
        <v>12</v>
      </c>
      <c r="E29" s="22">
        <v>9</v>
      </c>
      <c r="F29" s="23">
        <f>E29*C29</f>
        <v>74.7</v>
      </c>
      <c r="G29" s="22">
        <v>12</v>
      </c>
      <c r="H29" s="23">
        <f>G29*C29</f>
        <v>99.60000000000001</v>
      </c>
      <c r="I29" s="51" t="s">
        <v>15</v>
      </c>
    </row>
    <row r="30" spans="1:9" s="8" customFormat="1" ht="26.25" customHeight="1">
      <c r="A30" s="20">
        <v>3</v>
      </c>
      <c r="B30" s="21" t="s">
        <v>16</v>
      </c>
      <c r="C30" s="22">
        <f>C28</f>
        <v>32.775</v>
      </c>
      <c r="D30" s="22" t="s">
        <v>12</v>
      </c>
      <c r="E30" s="22">
        <v>9</v>
      </c>
      <c r="F30" s="23">
        <f>E30*C30</f>
        <v>294.97499999999997</v>
      </c>
      <c r="G30" s="22">
        <v>12</v>
      </c>
      <c r="H30" s="23">
        <f>G30*C30</f>
        <v>393.29999999999995</v>
      </c>
      <c r="I30" s="51" t="s">
        <v>15</v>
      </c>
    </row>
    <row r="31" spans="1:15" s="8" customFormat="1" ht="29.25" customHeight="1">
      <c r="A31" s="20">
        <v>4</v>
      </c>
      <c r="B31" s="21" t="s">
        <v>63</v>
      </c>
      <c r="C31" s="22">
        <v>8.3</v>
      </c>
      <c r="D31" s="22" t="s">
        <v>12</v>
      </c>
      <c r="E31" s="22">
        <v>15</v>
      </c>
      <c r="F31" s="23">
        <f>E31*C31</f>
        <v>124.50000000000001</v>
      </c>
      <c r="G31" s="22">
        <v>15</v>
      </c>
      <c r="H31" s="23">
        <f>G31*C31</f>
        <v>124.50000000000001</v>
      </c>
      <c r="I31" s="51" t="s">
        <v>64</v>
      </c>
      <c r="K31" s="82"/>
      <c r="L31" s="82"/>
      <c r="M31" s="82"/>
      <c r="N31" s="82"/>
      <c r="O31" s="82"/>
    </row>
    <row r="32" spans="1:13" s="58" customFormat="1" ht="64.5" customHeight="1">
      <c r="A32" s="83">
        <v>5</v>
      </c>
      <c r="B32" s="84" t="s">
        <v>163</v>
      </c>
      <c r="C32" s="83">
        <v>5.5</v>
      </c>
      <c r="D32" s="28" t="s">
        <v>12</v>
      </c>
      <c r="E32" s="90">
        <v>75</v>
      </c>
      <c r="F32" s="83">
        <f>C32*E32</f>
        <v>412.5</v>
      </c>
      <c r="G32" s="91">
        <v>90</v>
      </c>
      <c r="H32" s="83">
        <f>C32*G32</f>
        <v>495</v>
      </c>
      <c r="I32" s="92" t="s">
        <v>113</v>
      </c>
      <c r="J32" s="93"/>
      <c r="K32" s="5"/>
      <c r="L32" s="5"/>
      <c r="M32" s="5"/>
    </row>
    <row r="33" spans="1:13" s="58" customFormat="1" ht="63.75" customHeight="1">
      <c r="A33" s="83">
        <v>6</v>
      </c>
      <c r="B33" s="84" t="s">
        <v>114</v>
      </c>
      <c r="C33" s="83">
        <v>8.5</v>
      </c>
      <c r="D33" s="28" t="s">
        <v>12</v>
      </c>
      <c r="E33" s="90">
        <v>75</v>
      </c>
      <c r="F33" s="83">
        <f>C33*E33</f>
        <v>637.5</v>
      </c>
      <c r="G33" s="91">
        <v>90</v>
      </c>
      <c r="H33" s="83">
        <f>C33*G33</f>
        <v>765</v>
      </c>
      <c r="I33" s="92" t="s">
        <v>113</v>
      </c>
      <c r="J33" s="93"/>
      <c r="K33" s="5"/>
      <c r="L33" s="5"/>
      <c r="M33" s="5"/>
    </row>
    <row r="34" spans="1:13" s="58" customFormat="1" ht="63.75" customHeight="1">
      <c r="A34" s="83">
        <v>7</v>
      </c>
      <c r="B34" s="84" t="s">
        <v>159</v>
      </c>
      <c r="C34" s="83">
        <v>11</v>
      </c>
      <c r="D34" s="28" t="s">
        <v>12</v>
      </c>
      <c r="E34" s="90">
        <v>75</v>
      </c>
      <c r="F34" s="83">
        <f>C34*E34</f>
        <v>825</v>
      </c>
      <c r="G34" s="91">
        <v>90</v>
      </c>
      <c r="H34" s="83">
        <f>C34*G34</f>
        <v>990</v>
      </c>
      <c r="I34" s="92" t="s">
        <v>113</v>
      </c>
      <c r="J34" s="93"/>
      <c r="K34" s="5"/>
      <c r="L34" s="5"/>
      <c r="M34" s="5"/>
    </row>
    <row r="35" spans="1:9" s="8" customFormat="1" ht="26.25" customHeight="1">
      <c r="A35" s="20">
        <v>8</v>
      </c>
      <c r="B35" s="21" t="s">
        <v>55</v>
      </c>
      <c r="C35" s="22">
        <v>1</v>
      </c>
      <c r="D35" s="22" t="s">
        <v>60</v>
      </c>
      <c r="E35" s="22">
        <v>10</v>
      </c>
      <c r="F35" s="23">
        <f>E35*C35</f>
        <v>10</v>
      </c>
      <c r="G35" s="22">
        <v>15</v>
      </c>
      <c r="H35" s="23">
        <f>G35*C35</f>
        <v>15</v>
      </c>
      <c r="I35" s="51" t="s">
        <v>66</v>
      </c>
    </row>
    <row r="36" spans="1:9" ht="17.25" customHeight="1">
      <c r="A36" s="133" t="s">
        <v>115</v>
      </c>
      <c r="B36" s="134"/>
      <c r="C36" s="29"/>
      <c r="D36" s="29"/>
      <c r="E36" s="30"/>
      <c r="F36" s="30"/>
      <c r="G36" s="31"/>
      <c r="H36" s="30"/>
      <c r="I36" s="32"/>
    </row>
    <row r="37" spans="1:11" s="9" customFormat="1" ht="48.75" customHeight="1">
      <c r="A37" s="20">
        <v>1</v>
      </c>
      <c r="B37" s="21" t="s">
        <v>17</v>
      </c>
      <c r="C37" s="20">
        <v>5</v>
      </c>
      <c r="D37" s="22" t="s">
        <v>12</v>
      </c>
      <c r="E37" s="22">
        <v>10</v>
      </c>
      <c r="F37" s="23">
        <f>E37*C37</f>
        <v>50</v>
      </c>
      <c r="G37" s="22">
        <v>25</v>
      </c>
      <c r="H37" s="23">
        <f>G37*C37</f>
        <v>125</v>
      </c>
      <c r="I37" s="24" t="s">
        <v>164</v>
      </c>
      <c r="K37" s="5"/>
    </row>
    <row r="38" spans="1:11" s="9" customFormat="1" ht="51" customHeight="1">
      <c r="A38" s="20">
        <v>2</v>
      </c>
      <c r="B38" s="21" t="s">
        <v>19</v>
      </c>
      <c r="C38" s="20">
        <f>9.2*2.6</f>
        <v>23.919999999999998</v>
      </c>
      <c r="D38" s="22" t="s">
        <v>12</v>
      </c>
      <c r="E38" s="22">
        <v>10</v>
      </c>
      <c r="F38" s="23">
        <f>E38*C38</f>
        <v>239.2</v>
      </c>
      <c r="G38" s="22">
        <v>25</v>
      </c>
      <c r="H38" s="23">
        <f>G38*C38</f>
        <v>598</v>
      </c>
      <c r="I38" s="24" t="s">
        <v>164</v>
      </c>
      <c r="K38" s="5"/>
    </row>
    <row r="39" spans="1:9" s="8" customFormat="1" ht="26.25" customHeight="1">
      <c r="A39" s="20">
        <v>3</v>
      </c>
      <c r="B39" s="21" t="s">
        <v>55</v>
      </c>
      <c r="C39" s="22">
        <v>2</v>
      </c>
      <c r="D39" s="22" t="s">
        <v>65</v>
      </c>
      <c r="E39" s="22">
        <v>10</v>
      </c>
      <c r="F39" s="23">
        <f>E39*C39</f>
        <v>20</v>
      </c>
      <c r="G39" s="22">
        <v>15</v>
      </c>
      <c r="H39" s="23">
        <f>G39*C39</f>
        <v>30</v>
      </c>
      <c r="I39" s="51" t="s">
        <v>66</v>
      </c>
    </row>
    <row r="40" spans="1:30" s="14" customFormat="1" ht="19.5" customHeight="1">
      <c r="A40" s="133" t="s">
        <v>116</v>
      </c>
      <c r="B40" s="134"/>
      <c r="C40" s="16"/>
      <c r="D40" s="16"/>
      <c r="E40" s="18"/>
      <c r="F40" s="16"/>
      <c r="G40" s="18"/>
      <c r="H40" s="16"/>
      <c r="I40" s="19"/>
      <c r="J40" s="8"/>
      <c r="K40" s="8"/>
      <c r="L40" s="8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s="14" customFormat="1" ht="45" customHeight="1">
      <c r="A41" s="52">
        <v>1</v>
      </c>
      <c r="B41" s="21" t="s">
        <v>17</v>
      </c>
      <c r="C41" s="20">
        <v>4</v>
      </c>
      <c r="D41" s="22" t="s">
        <v>12</v>
      </c>
      <c r="E41" s="22">
        <v>10</v>
      </c>
      <c r="F41" s="23">
        <f>E41*C41</f>
        <v>40</v>
      </c>
      <c r="G41" s="22">
        <v>25</v>
      </c>
      <c r="H41" s="23">
        <f>G41*C41</f>
        <v>100</v>
      </c>
      <c r="I41" s="24" t="s">
        <v>105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s="14" customFormat="1" ht="47.25" customHeight="1">
      <c r="A42" s="52">
        <v>2</v>
      </c>
      <c r="B42" s="21" t="s">
        <v>19</v>
      </c>
      <c r="C42" s="20">
        <f>7.5*2.6</f>
        <v>19.5</v>
      </c>
      <c r="D42" s="22" t="s">
        <v>12</v>
      </c>
      <c r="E42" s="22">
        <v>10</v>
      </c>
      <c r="F42" s="23">
        <f>E42*C42</f>
        <v>195</v>
      </c>
      <c r="G42" s="22">
        <v>25</v>
      </c>
      <c r="H42" s="23">
        <f>G42*C42</f>
        <v>487.5</v>
      </c>
      <c r="I42" s="24" t="s">
        <v>105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9" s="8" customFormat="1" ht="26.25" customHeight="1">
      <c r="A43" s="20">
        <v>3</v>
      </c>
      <c r="B43" s="21" t="s">
        <v>55</v>
      </c>
      <c r="C43" s="22">
        <v>1</v>
      </c>
      <c r="D43" s="22" t="s">
        <v>60</v>
      </c>
      <c r="E43" s="22">
        <v>10</v>
      </c>
      <c r="F43" s="23">
        <f>E43*C43</f>
        <v>10</v>
      </c>
      <c r="G43" s="22">
        <v>15</v>
      </c>
      <c r="H43" s="23">
        <f>G43*C43</f>
        <v>15</v>
      </c>
      <c r="I43" s="51" t="s">
        <v>66</v>
      </c>
    </row>
    <row r="44" spans="1:30" ht="35.25" customHeight="1">
      <c r="A44" s="52">
        <v>4</v>
      </c>
      <c r="B44" s="33" t="s">
        <v>21</v>
      </c>
      <c r="C44" s="20">
        <f>4+7.5*1.8</f>
        <v>17.5</v>
      </c>
      <c r="D44" s="22" t="s">
        <v>12</v>
      </c>
      <c r="E44" s="20">
        <v>25</v>
      </c>
      <c r="F44" s="23">
        <f>E44*C44</f>
        <v>437.5</v>
      </c>
      <c r="G44" s="20">
        <v>20</v>
      </c>
      <c r="H44" s="23">
        <f>G44*C44</f>
        <v>350</v>
      </c>
      <c r="I44" s="21" t="s">
        <v>117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35.25" customHeight="1">
      <c r="A45" s="52">
        <v>5</v>
      </c>
      <c r="B45" s="33" t="s">
        <v>118</v>
      </c>
      <c r="C45" s="20">
        <v>1</v>
      </c>
      <c r="D45" s="22" t="s">
        <v>69</v>
      </c>
      <c r="E45" s="20">
        <v>230</v>
      </c>
      <c r="F45" s="23">
        <f>E45*C45</f>
        <v>230</v>
      </c>
      <c r="G45" s="20">
        <v>150</v>
      </c>
      <c r="H45" s="23">
        <f>G45*C45</f>
        <v>150</v>
      </c>
      <c r="I45" s="21" t="s">
        <v>119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17.25" customHeight="1">
      <c r="A46" s="133" t="s">
        <v>120</v>
      </c>
      <c r="B46" s="134"/>
      <c r="C46" s="18"/>
      <c r="D46" s="18"/>
      <c r="E46" s="16"/>
      <c r="F46" s="16"/>
      <c r="G46" s="18"/>
      <c r="H46" s="16"/>
      <c r="I46" s="19"/>
      <c r="J46" s="13"/>
      <c r="K46" s="13"/>
      <c r="L46" s="13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9" s="9" customFormat="1" ht="27" customHeight="1">
      <c r="A47" s="34">
        <v>1</v>
      </c>
      <c r="B47" s="21" t="s">
        <v>14</v>
      </c>
      <c r="C47" s="34">
        <v>5.3</v>
      </c>
      <c r="D47" s="34" t="s">
        <v>12</v>
      </c>
      <c r="E47" s="34">
        <v>9</v>
      </c>
      <c r="F47" s="34">
        <f>E47*C47</f>
        <v>47.699999999999996</v>
      </c>
      <c r="G47" s="34">
        <v>12</v>
      </c>
      <c r="H47" s="34">
        <f>G47*C47</f>
        <v>63.599999999999994</v>
      </c>
      <c r="I47" s="26" t="s">
        <v>15</v>
      </c>
    </row>
    <row r="48" spans="1:30" s="14" customFormat="1" ht="51" customHeight="1">
      <c r="A48" s="34">
        <v>2</v>
      </c>
      <c r="B48" s="21" t="s">
        <v>17</v>
      </c>
      <c r="C48" s="20">
        <v>6</v>
      </c>
      <c r="D48" s="22" t="s">
        <v>12</v>
      </c>
      <c r="E48" s="22">
        <v>10</v>
      </c>
      <c r="F48" s="23">
        <f>E48*C48</f>
        <v>60</v>
      </c>
      <c r="G48" s="22">
        <v>25</v>
      </c>
      <c r="H48" s="23">
        <f>G48*C48</f>
        <v>150</v>
      </c>
      <c r="I48" s="24" t="s">
        <v>164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13" s="58" customFormat="1" ht="64.5" customHeight="1">
      <c r="A49" s="83">
        <v>3</v>
      </c>
      <c r="B49" s="84" t="s">
        <v>121</v>
      </c>
      <c r="C49" s="83">
        <v>1</v>
      </c>
      <c r="D49" s="28" t="s">
        <v>69</v>
      </c>
      <c r="E49" s="90">
        <v>500</v>
      </c>
      <c r="F49" s="83">
        <f>C49*E49</f>
        <v>500</v>
      </c>
      <c r="G49" s="91">
        <v>600</v>
      </c>
      <c r="H49" s="83">
        <f>C49*G49</f>
        <v>600</v>
      </c>
      <c r="I49" s="92" t="s">
        <v>113</v>
      </c>
      <c r="J49" s="93"/>
      <c r="K49" s="5"/>
      <c r="L49" s="5"/>
      <c r="M49" s="5"/>
    </row>
    <row r="50" spans="1:30" ht="17.25" customHeight="1">
      <c r="A50" s="133" t="s">
        <v>153</v>
      </c>
      <c r="B50" s="134"/>
      <c r="C50" s="18"/>
      <c r="D50" s="18"/>
      <c r="E50" s="16"/>
      <c r="F50" s="16"/>
      <c r="G50" s="18"/>
      <c r="H50" s="16"/>
      <c r="I50" s="19"/>
      <c r="J50" s="13"/>
      <c r="K50" s="13"/>
      <c r="L50" s="1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9" s="9" customFormat="1" ht="27" customHeight="1">
      <c r="A51" s="34">
        <v>1</v>
      </c>
      <c r="B51" s="21" t="s">
        <v>14</v>
      </c>
      <c r="C51" s="34">
        <v>2.65</v>
      </c>
      <c r="D51" s="34" t="s">
        <v>12</v>
      </c>
      <c r="E51" s="34">
        <v>9</v>
      </c>
      <c r="F51" s="34">
        <f>E51*C51</f>
        <v>23.849999999999998</v>
      </c>
      <c r="G51" s="34">
        <v>12</v>
      </c>
      <c r="H51" s="34">
        <f>G51*C51</f>
        <v>31.799999999999997</v>
      </c>
      <c r="I51" s="26" t="s">
        <v>15</v>
      </c>
    </row>
    <row r="52" spans="1:30" s="14" customFormat="1" ht="51" customHeight="1">
      <c r="A52" s="34">
        <v>2</v>
      </c>
      <c r="B52" s="21" t="s">
        <v>17</v>
      </c>
      <c r="C52" s="20">
        <v>3</v>
      </c>
      <c r="D52" s="22" t="s">
        <v>12</v>
      </c>
      <c r="E52" s="22">
        <v>10</v>
      </c>
      <c r="F52" s="23">
        <f>E52*C52</f>
        <v>30</v>
      </c>
      <c r="G52" s="22">
        <v>25</v>
      </c>
      <c r="H52" s="23">
        <f>G52*C52</f>
        <v>75</v>
      </c>
      <c r="I52" s="24" t="s">
        <v>164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20.25" customHeight="1">
      <c r="A53" s="34">
        <v>3</v>
      </c>
      <c r="B53" s="33" t="s">
        <v>53</v>
      </c>
      <c r="C53" s="22">
        <v>2.65</v>
      </c>
      <c r="D53" s="22" t="s">
        <v>12</v>
      </c>
      <c r="E53" s="20">
        <v>25</v>
      </c>
      <c r="F53" s="23">
        <f>E53*C53</f>
        <v>66.25</v>
      </c>
      <c r="G53" s="20">
        <v>20</v>
      </c>
      <c r="H53" s="23">
        <f>G53*C53</f>
        <v>53</v>
      </c>
      <c r="I53" s="21" t="s">
        <v>54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13" s="58" customFormat="1" ht="64.5" customHeight="1">
      <c r="A54" s="83">
        <v>4</v>
      </c>
      <c r="B54" s="84" t="s">
        <v>122</v>
      </c>
      <c r="C54" s="83">
        <v>1</v>
      </c>
      <c r="D54" s="28" t="s">
        <v>69</v>
      </c>
      <c r="E54" s="90">
        <v>100</v>
      </c>
      <c r="F54" s="83">
        <f>C54*E54</f>
        <v>100</v>
      </c>
      <c r="G54" s="91">
        <v>60</v>
      </c>
      <c r="H54" s="83">
        <f>C54*G54</f>
        <v>60</v>
      </c>
      <c r="I54" s="92" t="s">
        <v>113</v>
      </c>
      <c r="J54" s="93"/>
      <c r="K54" s="5"/>
      <c r="L54" s="5"/>
      <c r="M54" s="5"/>
    </row>
    <row r="55" spans="1:17" ht="18" customHeight="1">
      <c r="A55" s="66" t="s">
        <v>123</v>
      </c>
      <c r="B55" s="67" t="s">
        <v>56</v>
      </c>
      <c r="C55" s="68"/>
      <c r="D55" s="68"/>
      <c r="E55" s="68"/>
      <c r="F55" s="69"/>
      <c r="G55" s="69"/>
      <c r="H55" s="69"/>
      <c r="I55" s="70"/>
      <c r="J55" s="11"/>
      <c r="K55" s="58"/>
      <c r="L55" s="58"/>
      <c r="M55" s="58"/>
      <c r="N55" s="58"/>
      <c r="O55" s="58"/>
      <c r="P55" s="58"/>
      <c r="Q55" s="58"/>
    </row>
    <row r="56" spans="1:30" ht="72.75" customHeight="1">
      <c r="A56" s="36">
        <v>1</v>
      </c>
      <c r="B56" s="21" t="s">
        <v>22</v>
      </c>
      <c r="C56" s="25">
        <v>79</v>
      </c>
      <c r="D56" s="22" t="s">
        <v>12</v>
      </c>
      <c r="E56" s="22">
        <v>45</v>
      </c>
      <c r="F56" s="23">
        <f>E56*C56</f>
        <v>3555</v>
      </c>
      <c r="G56" s="22">
        <v>30</v>
      </c>
      <c r="H56" s="23">
        <f>G56*C56</f>
        <v>2370</v>
      </c>
      <c r="I56" s="26" t="s">
        <v>58</v>
      </c>
      <c r="J56" s="13"/>
      <c r="K56" s="13"/>
      <c r="L56" s="1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ht="27.75" customHeight="1">
      <c r="A57" s="36">
        <v>2</v>
      </c>
      <c r="B57" s="21" t="s">
        <v>124</v>
      </c>
      <c r="C57" s="25">
        <v>1</v>
      </c>
      <c r="D57" s="22" t="s">
        <v>57</v>
      </c>
      <c r="E57" s="22">
        <v>300</v>
      </c>
      <c r="F57" s="23">
        <f>E57*C57</f>
        <v>300</v>
      </c>
      <c r="G57" s="22">
        <v>300</v>
      </c>
      <c r="H57" s="23">
        <f>G57*C57</f>
        <v>300</v>
      </c>
      <c r="I57" s="26" t="s">
        <v>59</v>
      </c>
      <c r="J57" s="13"/>
      <c r="K57" s="13"/>
      <c r="L57" s="13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12" s="64" customFormat="1" ht="17.25" customHeight="1">
      <c r="A58" s="60"/>
      <c r="B58" s="65" t="s">
        <v>23</v>
      </c>
      <c r="C58" s="149" t="s">
        <v>24</v>
      </c>
      <c r="D58" s="150"/>
      <c r="E58" s="151"/>
      <c r="F58" s="62">
        <f>SUM(F8:F57)</f>
        <v>17726.600000000006</v>
      </c>
      <c r="G58" s="60" t="s">
        <v>7</v>
      </c>
      <c r="H58" s="62">
        <f>SUM(H8:H57)</f>
        <v>19360.625</v>
      </c>
      <c r="I58" s="61" t="s">
        <v>23</v>
      </c>
      <c r="J58" s="63"/>
      <c r="K58" s="63"/>
      <c r="L58" s="63"/>
    </row>
    <row r="59" spans="1:30" s="58" customFormat="1" ht="17.25" customHeight="1">
      <c r="A59" s="53" t="s">
        <v>125</v>
      </c>
      <c r="B59" s="55" t="s">
        <v>25</v>
      </c>
      <c r="C59" s="152" t="s">
        <v>26</v>
      </c>
      <c r="D59" s="153"/>
      <c r="E59" s="154"/>
      <c r="F59" s="140">
        <f>(H58+F58)*0.08+340</f>
        <v>3306.9780000000005</v>
      </c>
      <c r="G59" s="141"/>
      <c r="H59" s="142"/>
      <c r="I59" s="56" t="s">
        <v>73</v>
      </c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</row>
    <row r="60" spans="1:256" s="58" customFormat="1" ht="15" customHeight="1">
      <c r="A60" s="53" t="s">
        <v>126</v>
      </c>
      <c r="B60" s="55" t="s">
        <v>27</v>
      </c>
      <c r="C60" s="152" t="s">
        <v>28</v>
      </c>
      <c r="D60" s="153"/>
      <c r="E60" s="154"/>
      <c r="F60" s="140">
        <f>(F58+H58)*0.17</f>
        <v>6304.828250000001</v>
      </c>
      <c r="G60" s="141"/>
      <c r="H60" s="142"/>
      <c r="I60" s="59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pans="1:30" s="57" customFormat="1" ht="18" customHeight="1">
      <c r="A61" s="53"/>
      <c r="B61" s="79"/>
      <c r="C61" s="78"/>
      <c r="D61" s="78"/>
      <c r="E61" s="78"/>
      <c r="F61" s="77"/>
      <c r="G61" s="77"/>
      <c r="H61" s="77"/>
      <c r="I61" s="80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</row>
    <row r="62" spans="1:30" s="10" customFormat="1" ht="18" customHeight="1">
      <c r="A62" s="37" t="s">
        <v>127</v>
      </c>
      <c r="B62" s="38" t="s">
        <v>29</v>
      </c>
      <c r="C62" s="39"/>
      <c r="D62" s="39"/>
      <c r="E62" s="39"/>
      <c r="F62" s="39"/>
      <c r="G62" s="39"/>
      <c r="H62" s="39"/>
      <c r="I62" s="40"/>
      <c r="J62" s="11"/>
      <c r="K62" s="11"/>
      <c r="L62" s="1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s="10" customFormat="1" ht="26.25" customHeight="1">
      <c r="A63" s="28">
        <v>1</v>
      </c>
      <c r="B63" s="27" t="s">
        <v>30</v>
      </c>
      <c r="C63" s="28">
        <v>1</v>
      </c>
      <c r="D63" s="28" t="s">
        <v>20</v>
      </c>
      <c r="E63" s="28">
        <v>0</v>
      </c>
      <c r="F63" s="22">
        <f>E63*C63</f>
        <v>0</v>
      </c>
      <c r="G63" s="28">
        <v>1200</v>
      </c>
      <c r="H63" s="22">
        <f>G63</f>
        <v>1200</v>
      </c>
      <c r="I63" s="54" t="s">
        <v>31</v>
      </c>
      <c r="J63" s="5"/>
      <c r="K63" s="5">
        <f>33263-1118</f>
        <v>32145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s="10" customFormat="1" ht="24.75" customHeight="1">
      <c r="A64" s="28">
        <v>2</v>
      </c>
      <c r="B64" s="27" t="s">
        <v>32</v>
      </c>
      <c r="C64" s="28">
        <v>1</v>
      </c>
      <c r="D64" s="28" t="s">
        <v>20</v>
      </c>
      <c r="E64" s="28">
        <v>0</v>
      </c>
      <c r="F64" s="22">
        <f>E64*C64</f>
        <v>0</v>
      </c>
      <c r="G64" s="28">
        <v>800</v>
      </c>
      <c r="H64" s="22">
        <f>G64</f>
        <v>800</v>
      </c>
      <c r="I64" s="35" t="s">
        <v>33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s="10" customFormat="1" ht="27" customHeight="1">
      <c r="A65" s="83">
        <v>3</v>
      </c>
      <c r="B65" s="84" t="s">
        <v>61</v>
      </c>
      <c r="C65" s="83">
        <v>1</v>
      </c>
      <c r="D65" s="83" t="s">
        <v>20</v>
      </c>
      <c r="E65" s="83">
        <v>0</v>
      </c>
      <c r="F65" s="85">
        <v>0</v>
      </c>
      <c r="G65" s="83">
        <v>300</v>
      </c>
      <c r="H65" s="85">
        <v>300</v>
      </c>
      <c r="I65" s="86" t="s">
        <v>62</v>
      </c>
      <c r="J65" s="87"/>
      <c r="K65" s="88"/>
      <c r="L65" s="88"/>
      <c r="M65" s="88"/>
      <c r="N65" s="88"/>
      <c r="O65" s="88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256" ht="20.25" customHeight="1">
      <c r="A66" s="71" t="s">
        <v>128</v>
      </c>
      <c r="B66" s="72" t="s">
        <v>34</v>
      </c>
      <c r="C66" s="143" t="s">
        <v>35</v>
      </c>
      <c r="D66" s="144"/>
      <c r="E66" s="145"/>
      <c r="F66" s="146">
        <f>F58+H58+F59+F60+H63+H64+H65</f>
        <v>48999.03125000001</v>
      </c>
      <c r="G66" s="147"/>
      <c r="H66" s="148"/>
      <c r="I66" s="73"/>
      <c r="L66" s="5">
        <f>36512*0.17</f>
        <v>6207.040000000001</v>
      </c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</row>
    <row r="67" spans="1:256" s="11" customFormat="1" ht="14.25">
      <c r="A67" s="41" t="s">
        <v>36</v>
      </c>
      <c r="B67" s="42"/>
      <c r="C67" s="41"/>
      <c r="D67" s="41"/>
      <c r="E67" s="43"/>
      <c r="F67" s="43"/>
      <c r="G67" s="44"/>
      <c r="H67" s="43"/>
      <c r="I67" s="42" t="s">
        <v>37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</row>
    <row r="68" spans="1:256" s="12" customFormat="1" ht="18" customHeight="1">
      <c r="A68" s="45" t="s">
        <v>38</v>
      </c>
      <c r="B68" s="158" t="s">
        <v>39</v>
      </c>
      <c r="C68" s="158"/>
      <c r="D68" s="158"/>
      <c r="E68" s="158"/>
      <c r="F68" s="158"/>
      <c r="G68" s="158"/>
      <c r="H68" s="158"/>
      <c r="I68" s="158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12" customFormat="1" ht="18" customHeight="1">
      <c r="A69" s="45" t="s">
        <v>38</v>
      </c>
      <c r="B69" s="159" t="s">
        <v>40</v>
      </c>
      <c r="C69" s="159"/>
      <c r="D69" s="159"/>
      <c r="E69" s="159"/>
      <c r="F69" s="159"/>
      <c r="G69" s="159"/>
      <c r="H69" s="159"/>
      <c r="I69" s="159"/>
      <c r="J69" s="2"/>
      <c r="K69" s="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12" customFormat="1" ht="18" customHeight="1">
      <c r="A70" s="45" t="s">
        <v>38</v>
      </c>
      <c r="B70" s="159" t="s">
        <v>41</v>
      </c>
      <c r="C70" s="159"/>
      <c r="D70" s="159"/>
      <c r="E70" s="159"/>
      <c r="F70" s="159"/>
      <c r="G70" s="159"/>
      <c r="H70" s="159"/>
      <c r="I70" s="159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12" customFormat="1" ht="18" customHeight="1">
      <c r="A71" s="45" t="s">
        <v>38</v>
      </c>
      <c r="B71" s="159" t="s">
        <v>42</v>
      </c>
      <c r="C71" s="159"/>
      <c r="D71" s="159"/>
      <c r="E71" s="159"/>
      <c r="F71" s="159"/>
      <c r="G71" s="159"/>
      <c r="H71" s="159"/>
      <c r="I71" s="159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9" ht="14.25">
      <c r="A72" s="46" t="s">
        <v>38</v>
      </c>
      <c r="B72" s="156" t="s">
        <v>43</v>
      </c>
      <c r="C72" s="156"/>
      <c r="D72" s="156"/>
      <c r="E72" s="156"/>
      <c r="F72" s="156"/>
      <c r="G72" s="156"/>
      <c r="H72" s="156"/>
      <c r="I72" s="156"/>
    </row>
    <row r="73" spans="1:9" ht="16.5" customHeight="1">
      <c r="A73" s="46" t="s">
        <v>38</v>
      </c>
      <c r="B73" s="156" t="s">
        <v>44</v>
      </c>
      <c r="C73" s="156"/>
      <c r="D73" s="156"/>
      <c r="E73" s="156"/>
      <c r="F73" s="156"/>
      <c r="G73" s="156"/>
      <c r="H73" s="156"/>
      <c r="I73" s="156"/>
    </row>
    <row r="74" spans="1:10" ht="18.75" customHeight="1">
      <c r="A74" s="46" t="s">
        <v>38</v>
      </c>
      <c r="B74" s="156" t="s">
        <v>45</v>
      </c>
      <c r="C74" s="156"/>
      <c r="D74" s="156"/>
      <c r="E74" s="156"/>
      <c r="F74" s="156"/>
      <c r="G74" s="156"/>
      <c r="H74" s="156"/>
      <c r="I74" s="156"/>
      <c r="J74" s="81"/>
    </row>
    <row r="75" spans="1:9" ht="18.75" customHeight="1">
      <c r="A75" s="46" t="s">
        <v>38</v>
      </c>
      <c r="B75" s="156" t="s">
        <v>46</v>
      </c>
      <c r="C75" s="156"/>
      <c r="D75" s="156"/>
      <c r="E75" s="156"/>
      <c r="F75" s="156"/>
      <c r="G75" s="156"/>
      <c r="H75" s="156"/>
      <c r="I75" s="156"/>
    </row>
    <row r="76" spans="1:9" ht="14.25">
      <c r="A76" s="46" t="s">
        <v>38</v>
      </c>
      <c r="B76" s="156" t="s">
        <v>47</v>
      </c>
      <c r="C76" s="156"/>
      <c r="D76" s="156"/>
      <c r="E76" s="156"/>
      <c r="F76" s="156"/>
      <c r="G76" s="156"/>
      <c r="H76" s="156"/>
      <c r="I76" s="156"/>
    </row>
    <row r="77" spans="1:9" ht="14.25">
      <c r="A77" s="46" t="s">
        <v>38</v>
      </c>
      <c r="B77" s="156" t="s">
        <v>48</v>
      </c>
      <c r="C77" s="156"/>
      <c r="D77" s="156"/>
      <c r="E77" s="156"/>
      <c r="F77" s="156"/>
      <c r="G77" s="156"/>
      <c r="H77" s="156"/>
      <c r="I77" s="156"/>
    </row>
    <row r="78" spans="1:9" ht="18.75" customHeight="1">
      <c r="A78" s="48"/>
      <c r="B78" s="157" t="s">
        <v>49</v>
      </c>
      <c r="C78" s="157"/>
      <c r="D78" s="48"/>
      <c r="E78" s="49"/>
      <c r="F78" s="49"/>
      <c r="G78" s="50"/>
      <c r="H78" s="49"/>
      <c r="I78" s="47" t="s">
        <v>50</v>
      </c>
    </row>
    <row r="79" spans="1:10" ht="18.75" customHeight="1">
      <c r="A79" s="48"/>
      <c r="B79" s="47"/>
      <c r="C79" s="48"/>
      <c r="D79" s="48"/>
      <c r="E79" s="49"/>
      <c r="F79" s="49"/>
      <c r="G79" s="50"/>
      <c r="H79" s="49"/>
      <c r="I79" s="47"/>
      <c r="J79" s="5">
        <f>13*4.5</f>
        <v>58.5</v>
      </c>
    </row>
    <row r="80" spans="2:9" ht="18.75" customHeight="1">
      <c r="B80" s="155" t="s">
        <v>51</v>
      </c>
      <c r="C80" s="155"/>
      <c r="D80" s="155"/>
      <c r="I80" s="2" t="s">
        <v>52</v>
      </c>
    </row>
    <row r="84" spans="1:9" ht="20.25">
      <c r="A84" s="122" t="s">
        <v>75</v>
      </c>
      <c r="B84" s="123"/>
      <c r="C84" s="96"/>
      <c r="D84" s="96"/>
      <c r="E84" s="96"/>
      <c r="F84" s="96"/>
      <c r="G84" s="96"/>
      <c r="H84" s="96"/>
      <c r="I84" s="97" t="s">
        <v>76</v>
      </c>
    </row>
    <row r="85" spans="1:9" ht="37.5">
      <c r="A85" s="98">
        <v>1</v>
      </c>
      <c r="B85" s="99" t="s">
        <v>77</v>
      </c>
      <c r="C85" s="98">
        <v>48</v>
      </c>
      <c r="D85" s="85" t="s">
        <v>78</v>
      </c>
      <c r="E85" s="85">
        <v>18</v>
      </c>
      <c r="F85" s="85">
        <f aca="true" t="shared" si="2" ref="F85:F106">C85*E85</f>
        <v>864</v>
      </c>
      <c r="G85" s="85"/>
      <c r="H85" s="85"/>
      <c r="I85" s="100" t="s">
        <v>95</v>
      </c>
    </row>
    <row r="86" spans="1:9" ht="14.25">
      <c r="A86" s="101">
        <v>2</v>
      </c>
      <c r="B86" s="89" t="s">
        <v>129</v>
      </c>
      <c r="C86" s="85">
        <v>24</v>
      </c>
      <c r="D86" s="83" t="s">
        <v>12</v>
      </c>
      <c r="E86" s="83">
        <v>120</v>
      </c>
      <c r="F86" s="85">
        <f t="shared" si="2"/>
        <v>2880</v>
      </c>
      <c r="G86" s="83"/>
      <c r="H86" s="83"/>
      <c r="I86" s="92" t="s">
        <v>130</v>
      </c>
    </row>
    <row r="87" spans="1:9" ht="14.25">
      <c r="A87" s="101">
        <v>3</v>
      </c>
      <c r="B87" s="89" t="s">
        <v>96</v>
      </c>
      <c r="C87" s="85">
        <v>6</v>
      </c>
      <c r="D87" s="83" t="s">
        <v>12</v>
      </c>
      <c r="E87" s="83">
        <v>60</v>
      </c>
      <c r="F87" s="85">
        <f>C87*E87</f>
        <v>360</v>
      </c>
      <c r="G87" s="83"/>
      <c r="H87" s="83"/>
      <c r="I87" s="92" t="s">
        <v>131</v>
      </c>
    </row>
    <row r="88" spans="1:9" ht="14.25">
      <c r="A88" s="98">
        <v>4</v>
      </c>
      <c r="B88" s="89" t="s">
        <v>133</v>
      </c>
      <c r="C88" s="85">
        <v>3</v>
      </c>
      <c r="D88" s="83" t="s">
        <v>12</v>
      </c>
      <c r="E88" s="83">
        <v>60</v>
      </c>
      <c r="F88" s="85">
        <f t="shared" si="2"/>
        <v>180</v>
      </c>
      <c r="G88" s="83"/>
      <c r="H88" s="83"/>
      <c r="I88" s="92" t="s">
        <v>131</v>
      </c>
    </row>
    <row r="89" spans="1:9" ht="14.25">
      <c r="A89" s="98">
        <v>5</v>
      </c>
      <c r="B89" s="89" t="s">
        <v>132</v>
      </c>
      <c r="C89" s="85">
        <v>5</v>
      </c>
      <c r="D89" s="83" t="s">
        <v>12</v>
      </c>
      <c r="E89" s="83">
        <v>60</v>
      </c>
      <c r="F89" s="85">
        <f>C89*E89</f>
        <v>300</v>
      </c>
      <c r="G89" s="83"/>
      <c r="H89" s="83"/>
      <c r="I89" s="92" t="s">
        <v>131</v>
      </c>
    </row>
    <row r="90" spans="1:9" ht="14.25">
      <c r="A90" s="101">
        <v>6</v>
      </c>
      <c r="B90" s="102" t="s">
        <v>134</v>
      </c>
      <c r="C90" s="85">
        <v>21</v>
      </c>
      <c r="D90" s="85" t="s">
        <v>12</v>
      </c>
      <c r="E90" s="85">
        <v>60</v>
      </c>
      <c r="F90" s="85">
        <f t="shared" si="2"/>
        <v>1260</v>
      </c>
      <c r="G90" s="85"/>
      <c r="H90" s="85"/>
      <c r="I90" s="92" t="s">
        <v>135</v>
      </c>
    </row>
    <row r="91" spans="1:9" ht="14.25">
      <c r="A91" s="98">
        <v>7</v>
      </c>
      <c r="B91" s="89" t="s">
        <v>136</v>
      </c>
      <c r="C91" s="85">
        <v>4</v>
      </c>
      <c r="D91" s="83" t="s">
        <v>12</v>
      </c>
      <c r="E91" s="83">
        <v>60</v>
      </c>
      <c r="F91" s="85">
        <f aca="true" t="shared" si="3" ref="F91:F97">C91*E91</f>
        <v>240</v>
      </c>
      <c r="G91" s="83"/>
      <c r="H91" s="83"/>
      <c r="I91" s="92" t="s">
        <v>131</v>
      </c>
    </row>
    <row r="92" spans="1:9" ht="14.25">
      <c r="A92" s="101">
        <v>8</v>
      </c>
      <c r="B92" s="102" t="s">
        <v>137</v>
      </c>
      <c r="C92" s="85">
        <f>7.5*2.6</f>
        <v>19.5</v>
      </c>
      <c r="D92" s="85" t="s">
        <v>12</v>
      </c>
      <c r="E92" s="85">
        <v>60</v>
      </c>
      <c r="F92" s="85">
        <f t="shared" si="3"/>
        <v>1170</v>
      </c>
      <c r="G92" s="85"/>
      <c r="H92" s="85"/>
      <c r="I92" s="92" t="s">
        <v>135</v>
      </c>
    </row>
    <row r="93" spans="1:9" ht="14.25">
      <c r="A93" s="98">
        <v>9</v>
      </c>
      <c r="B93" s="89" t="s">
        <v>138</v>
      </c>
      <c r="C93" s="85">
        <v>21</v>
      </c>
      <c r="D93" s="83" t="s">
        <v>12</v>
      </c>
      <c r="E93" s="83">
        <v>140</v>
      </c>
      <c r="F93" s="85">
        <f t="shared" si="3"/>
        <v>2940</v>
      </c>
      <c r="G93" s="83"/>
      <c r="H93" s="83"/>
      <c r="I93" s="92" t="s">
        <v>79</v>
      </c>
    </row>
    <row r="94" spans="1:10" s="113" customFormat="1" ht="72">
      <c r="A94" s="98">
        <v>10</v>
      </c>
      <c r="B94" s="102" t="s">
        <v>144</v>
      </c>
      <c r="C94" s="85">
        <v>3.5</v>
      </c>
      <c r="D94" s="85" t="s">
        <v>112</v>
      </c>
      <c r="E94" s="85">
        <v>700</v>
      </c>
      <c r="F94" s="85">
        <f t="shared" si="3"/>
        <v>2450</v>
      </c>
      <c r="G94" s="85"/>
      <c r="H94" s="85"/>
      <c r="I94" s="111" t="s">
        <v>145</v>
      </c>
      <c r="J94" s="112"/>
    </row>
    <row r="95" spans="1:9" s="114" customFormat="1" ht="61.5" customHeight="1">
      <c r="A95" s="101">
        <v>11</v>
      </c>
      <c r="B95" s="102" t="s">
        <v>146</v>
      </c>
      <c r="C95" s="85">
        <v>1.5</v>
      </c>
      <c r="D95" s="85" t="s">
        <v>112</v>
      </c>
      <c r="E95" s="85">
        <v>500</v>
      </c>
      <c r="F95" s="85">
        <f t="shared" si="3"/>
        <v>750</v>
      </c>
      <c r="G95" s="85"/>
      <c r="H95" s="85"/>
      <c r="I95" s="111" t="s">
        <v>147</v>
      </c>
    </row>
    <row r="96" spans="1:10" s="113" customFormat="1" ht="21" customHeight="1">
      <c r="A96" s="98">
        <v>12</v>
      </c>
      <c r="B96" s="102" t="s">
        <v>148</v>
      </c>
      <c r="C96" s="85">
        <v>3.5</v>
      </c>
      <c r="D96" s="85" t="s">
        <v>112</v>
      </c>
      <c r="E96" s="85">
        <v>380</v>
      </c>
      <c r="F96" s="85">
        <f t="shared" si="3"/>
        <v>1330</v>
      </c>
      <c r="G96" s="85"/>
      <c r="H96" s="85"/>
      <c r="I96" s="111" t="s">
        <v>149</v>
      </c>
      <c r="J96" s="112"/>
    </row>
    <row r="97" spans="1:10" ht="25.5">
      <c r="A97" s="101">
        <v>13</v>
      </c>
      <c r="B97" s="104" t="s">
        <v>142</v>
      </c>
      <c r="C97" s="101">
        <f>1.7*2.2</f>
        <v>3.74</v>
      </c>
      <c r="D97" s="83" t="s">
        <v>12</v>
      </c>
      <c r="E97" s="83">
        <v>180</v>
      </c>
      <c r="F97" s="85">
        <f t="shared" si="3"/>
        <v>673.2</v>
      </c>
      <c r="G97" s="83"/>
      <c r="H97" s="83"/>
      <c r="I97" s="111" t="s">
        <v>143</v>
      </c>
      <c r="J97" s="93"/>
    </row>
    <row r="98" spans="1:9" ht="14.25">
      <c r="A98" s="101">
        <v>14</v>
      </c>
      <c r="B98" s="89" t="s">
        <v>80</v>
      </c>
      <c r="C98" s="83">
        <v>2</v>
      </c>
      <c r="D98" s="103" t="s">
        <v>81</v>
      </c>
      <c r="E98" s="103">
        <v>1200</v>
      </c>
      <c r="F98" s="85">
        <f t="shared" si="2"/>
        <v>2400</v>
      </c>
      <c r="G98" s="103"/>
      <c r="H98" s="83"/>
      <c r="I98" s="84" t="s">
        <v>97</v>
      </c>
    </row>
    <row r="99" spans="1:10" ht="19.5" customHeight="1">
      <c r="A99" s="101">
        <v>15</v>
      </c>
      <c r="B99" s="104" t="s">
        <v>150</v>
      </c>
      <c r="C99" s="101">
        <f>1.5*2.2</f>
        <v>3.3000000000000003</v>
      </c>
      <c r="D99" s="83" t="s">
        <v>12</v>
      </c>
      <c r="E99" s="83">
        <v>380</v>
      </c>
      <c r="F99" s="85">
        <f t="shared" si="2"/>
        <v>1254</v>
      </c>
      <c r="G99" s="83"/>
      <c r="H99" s="83"/>
      <c r="I99" s="111" t="s">
        <v>151</v>
      </c>
      <c r="J99" s="93"/>
    </row>
    <row r="100" spans="1:9" ht="25.5">
      <c r="A100" s="98">
        <v>16</v>
      </c>
      <c r="B100" s="104" t="s">
        <v>82</v>
      </c>
      <c r="C100" s="101">
        <v>2</v>
      </c>
      <c r="D100" s="83" t="s">
        <v>78</v>
      </c>
      <c r="E100" s="83">
        <v>140</v>
      </c>
      <c r="F100" s="85">
        <f t="shared" si="2"/>
        <v>280</v>
      </c>
      <c r="G100" s="83"/>
      <c r="H100" s="83"/>
      <c r="I100" s="89" t="s">
        <v>83</v>
      </c>
    </row>
    <row r="101" spans="1:9" ht="14.25">
      <c r="A101" s="101">
        <v>17</v>
      </c>
      <c r="B101" s="105" t="s">
        <v>152</v>
      </c>
      <c r="C101" s="101">
        <v>1</v>
      </c>
      <c r="D101" s="83" t="s">
        <v>84</v>
      </c>
      <c r="E101" s="83">
        <v>1200</v>
      </c>
      <c r="F101" s="85">
        <f t="shared" si="2"/>
        <v>1200</v>
      </c>
      <c r="G101" s="83"/>
      <c r="H101" s="83"/>
      <c r="I101" s="99" t="s">
        <v>101</v>
      </c>
    </row>
    <row r="102" spans="1:9" ht="16.5" customHeight="1">
      <c r="A102" s="101">
        <v>18</v>
      </c>
      <c r="B102" s="84" t="s">
        <v>85</v>
      </c>
      <c r="C102" s="101">
        <v>1</v>
      </c>
      <c r="D102" s="83" t="s">
        <v>84</v>
      </c>
      <c r="E102" s="83">
        <v>800</v>
      </c>
      <c r="F102" s="85">
        <f t="shared" si="2"/>
        <v>800</v>
      </c>
      <c r="G102" s="83"/>
      <c r="H102" s="83"/>
      <c r="I102" s="99" t="s">
        <v>102</v>
      </c>
    </row>
    <row r="103" spans="1:9" ht="14.25">
      <c r="A103" s="98">
        <v>19</v>
      </c>
      <c r="B103" s="84" t="s">
        <v>86</v>
      </c>
      <c r="C103" s="101">
        <v>2</v>
      </c>
      <c r="D103" s="83" t="s">
        <v>84</v>
      </c>
      <c r="E103" s="83">
        <v>200</v>
      </c>
      <c r="F103" s="85">
        <f t="shared" si="2"/>
        <v>400</v>
      </c>
      <c r="G103" s="83"/>
      <c r="H103" s="83"/>
      <c r="I103" s="99" t="s">
        <v>102</v>
      </c>
    </row>
    <row r="104" spans="1:9" ht="24">
      <c r="A104" s="101">
        <v>20</v>
      </c>
      <c r="B104" s="84" t="s">
        <v>87</v>
      </c>
      <c r="C104" s="101">
        <v>1</v>
      </c>
      <c r="D104" s="83" t="s">
        <v>20</v>
      </c>
      <c r="E104" s="83">
        <v>280</v>
      </c>
      <c r="F104" s="85">
        <f t="shared" si="2"/>
        <v>280</v>
      </c>
      <c r="G104" s="83"/>
      <c r="H104" s="83"/>
      <c r="I104" s="89" t="s">
        <v>83</v>
      </c>
    </row>
    <row r="105" spans="1:9" ht="14.25">
      <c r="A105" s="98">
        <v>21</v>
      </c>
      <c r="B105" s="104" t="s">
        <v>88</v>
      </c>
      <c r="C105" s="101">
        <v>1</v>
      </c>
      <c r="D105" s="83" t="s">
        <v>84</v>
      </c>
      <c r="E105" s="83">
        <v>600</v>
      </c>
      <c r="F105" s="85">
        <f t="shared" si="2"/>
        <v>600</v>
      </c>
      <c r="G105" s="83"/>
      <c r="H105" s="83"/>
      <c r="I105" s="89" t="s">
        <v>89</v>
      </c>
    </row>
    <row r="106" spans="1:9" ht="14.25">
      <c r="A106" s="101">
        <v>22</v>
      </c>
      <c r="B106" s="104" t="s">
        <v>90</v>
      </c>
      <c r="C106" s="101">
        <v>1</v>
      </c>
      <c r="D106" s="83" t="s">
        <v>84</v>
      </c>
      <c r="E106" s="83">
        <v>800</v>
      </c>
      <c r="F106" s="85">
        <f t="shared" si="2"/>
        <v>800</v>
      </c>
      <c r="G106" s="83"/>
      <c r="H106" s="83"/>
      <c r="I106" s="84" t="s">
        <v>100</v>
      </c>
    </row>
    <row r="107" spans="1:9" ht="14.25">
      <c r="A107" s="101">
        <v>23</v>
      </c>
      <c r="B107" s="104" t="s">
        <v>91</v>
      </c>
      <c r="C107" s="101">
        <v>1</v>
      </c>
      <c r="D107" s="83" t="s">
        <v>84</v>
      </c>
      <c r="E107" s="83">
        <v>3000</v>
      </c>
      <c r="F107" s="85">
        <f>C107*E107</f>
        <v>3000</v>
      </c>
      <c r="G107" s="83"/>
      <c r="H107" s="83"/>
      <c r="I107" s="84" t="s">
        <v>92</v>
      </c>
    </row>
    <row r="108" spans="1:9" ht="14.25">
      <c r="A108" s="101">
        <v>24</v>
      </c>
      <c r="B108" s="104" t="s">
        <v>139</v>
      </c>
      <c r="C108" s="101">
        <v>2.5</v>
      </c>
      <c r="D108" s="83" t="s">
        <v>12</v>
      </c>
      <c r="E108" s="83">
        <v>460</v>
      </c>
      <c r="F108" s="85">
        <f>C108*E108</f>
        <v>1150</v>
      </c>
      <c r="G108" s="83"/>
      <c r="H108" s="83"/>
      <c r="I108" s="92" t="s">
        <v>140</v>
      </c>
    </row>
    <row r="109" spans="1:9" ht="14.25">
      <c r="A109" s="101">
        <v>25</v>
      </c>
      <c r="B109" s="104" t="s">
        <v>103</v>
      </c>
      <c r="C109" s="101">
        <v>4</v>
      </c>
      <c r="D109" s="83" t="s">
        <v>65</v>
      </c>
      <c r="E109" s="83">
        <v>80</v>
      </c>
      <c r="F109" s="85">
        <f>C109*E109</f>
        <v>320</v>
      </c>
      <c r="G109" s="83"/>
      <c r="H109" s="83"/>
      <c r="I109" s="92" t="s">
        <v>104</v>
      </c>
    </row>
    <row r="110" spans="1:9" ht="14.25">
      <c r="A110" s="101">
        <v>26</v>
      </c>
      <c r="B110" s="104" t="s">
        <v>98</v>
      </c>
      <c r="C110" s="101">
        <v>3.5</v>
      </c>
      <c r="D110" s="83" t="s">
        <v>12</v>
      </c>
      <c r="E110" s="83">
        <v>140</v>
      </c>
      <c r="F110" s="85">
        <f>C110*E110</f>
        <v>490</v>
      </c>
      <c r="G110" s="83"/>
      <c r="H110" s="83"/>
      <c r="I110" s="92" t="s">
        <v>99</v>
      </c>
    </row>
    <row r="111" spans="1:9" ht="14.25">
      <c r="A111" s="101">
        <v>27</v>
      </c>
      <c r="B111" s="104" t="s">
        <v>141</v>
      </c>
      <c r="C111" s="101">
        <v>4.4</v>
      </c>
      <c r="D111" s="83" t="s">
        <v>12</v>
      </c>
      <c r="E111" s="83">
        <v>140</v>
      </c>
      <c r="F111" s="85">
        <f>C111*E111</f>
        <v>616</v>
      </c>
      <c r="G111" s="83"/>
      <c r="H111" s="83"/>
      <c r="I111" s="92" t="s">
        <v>99</v>
      </c>
    </row>
    <row r="112" spans="1:9" ht="15.75">
      <c r="A112" s="106"/>
      <c r="B112" s="107" t="s">
        <v>93</v>
      </c>
      <c r="C112" s="106"/>
      <c r="D112" s="124"/>
      <c r="E112" s="124"/>
      <c r="F112" s="108">
        <f>SUM(F85:F111)</f>
        <v>28987.2</v>
      </c>
      <c r="G112" s="109"/>
      <c r="H112" s="109"/>
      <c r="I112" s="107" t="s">
        <v>94</v>
      </c>
    </row>
  </sheetData>
  <mergeCells count="39">
    <mergeCell ref="I5:I6"/>
    <mergeCell ref="B76:I76"/>
    <mergeCell ref="B77:I77"/>
    <mergeCell ref="B78:C78"/>
    <mergeCell ref="B68:I68"/>
    <mergeCell ref="B69:I69"/>
    <mergeCell ref="B70:I70"/>
    <mergeCell ref="B71:I71"/>
    <mergeCell ref="F59:H59"/>
    <mergeCell ref="C60:E60"/>
    <mergeCell ref="B80:D80"/>
    <mergeCell ref="B72:I72"/>
    <mergeCell ref="B73:I73"/>
    <mergeCell ref="B74:I74"/>
    <mergeCell ref="B75:I75"/>
    <mergeCell ref="F60:H60"/>
    <mergeCell ref="C66:E66"/>
    <mergeCell ref="F66:H66"/>
    <mergeCell ref="C58:E58"/>
    <mergeCell ref="C59:E59"/>
    <mergeCell ref="A27:B27"/>
    <mergeCell ref="A36:B36"/>
    <mergeCell ref="A50:B50"/>
    <mergeCell ref="A40:B40"/>
    <mergeCell ref="A46:B46"/>
    <mergeCell ref="A1:I1"/>
    <mergeCell ref="A2:I2"/>
    <mergeCell ref="A3:I3"/>
    <mergeCell ref="A4:I4"/>
    <mergeCell ref="A84:B84"/>
    <mergeCell ref="D112:E112"/>
    <mergeCell ref="E5:F5"/>
    <mergeCell ref="G5:H5"/>
    <mergeCell ref="A7:B7"/>
    <mergeCell ref="A5:A6"/>
    <mergeCell ref="B5:B6"/>
    <mergeCell ref="C5:C6"/>
    <mergeCell ref="D5:D6"/>
    <mergeCell ref="A19:B19"/>
  </mergeCells>
  <printOptions horizontalCentered="1" verticalCentered="1"/>
  <pageMargins left="0.3541666666666667" right="0.3541666666666667" top="0.9048611111111111" bottom="0.5902777777777778" header="0.5111111111111111" footer="0.3145833333333333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2012-02-25T00:36:53Z</cp:lastPrinted>
  <dcterms:created xsi:type="dcterms:W3CDTF">2006-09-24T05:52:42Z</dcterms:created>
  <dcterms:modified xsi:type="dcterms:W3CDTF">2012-03-10T13:50:21Z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