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0560" activeTab="0"/>
  </bookViews>
  <sheets>
    <sheet name="方案" sheetId="1" r:id="rId1"/>
  </sheets>
  <definedNames>
    <definedName name="_xlnm.Print_Area" localSheetId="0">'方案'!$A$1:$I$103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<sst xmlns="http://schemas.openxmlformats.org/spreadsheetml/2006/main" count="242" uniqueCount="145">
  <si>
    <t>北京齐家盛装饰南昌分公司工程报价单</t>
  </si>
  <si>
    <t>京城唯一透明化报价，核算成本才是硬道理</t>
  </si>
  <si>
    <t>业主：  电话： 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</si>
  <si>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</si>
  <si>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</si>
  <si>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</si>
  <si>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</si>
  <si>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</si>
  <si>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</si>
  <si>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</si>
  <si>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</si>
  <si>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</si>
  <si>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顶面刷漆</t>
  </si>
  <si>
    <t>㎡</t>
  </si>
  <si>
    <t>批刮多乐士腻子二至三遍，打磨平整。刷底漆一遍，多乐士家丽安净味面漆二遍。(不含特殊处理)</t>
  </si>
  <si>
    <t>墙面刷漆</t>
  </si>
  <si>
    <t>铺地砖</t>
  </si>
  <si>
    <t>海螺牌32.5硅酸盐水泥、中砂水泥沙浆铺贴。
 规格≥250mm≤800mm　不含找平、拉毛、及地面处理
(主材、勾缝剂业主自购，贴砖厚度不超过30mm)</t>
  </si>
  <si>
    <t>吊柜</t>
  </si>
  <si>
    <t>窗台大理石</t>
  </si>
  <si>
    <t>m</t>
  </si>
  <si>
    <t>水泥砂浆铺贴窗台大理石，主材业主自购。</t>
  </si>
  <si>
    <t>贴墙砖</t>
  </si>
  <si>
    <t xml:space="preserve">海螺牌32.5硅酸盐水泥、中砂水泥沙浆铺贴。
规格≥200mm*200mm。不含找平、拉毛、及墙面处理。
(主材、勾缝剂业主自购，贴砖厚度不超过30mm) </t>
  </si>
  <si>
    <t>包立管</t>
  </si>
  <si>
    <t>根</t>
  </si>
  <si>
    <t>过门石</t>
  </si>
  <si>
    <t>块</t>
  </si>
  <si>
    <t>水泥砂浆铺贴过门石，主材业主自购。</t>
  </si>
  <si>
    <t>海螺牌32.5硅酸盐水泥、中砂水泥沙浆普通铺贴。
 规格≥250mm≤800mm　不含找平、拉毛、及地面处理
(主材、勾缝剂业主自购，贴砖厚度不超过30mm，拼花价格另计)</t>
  </si>
  <si>
    <t>墙地面做防水</t>
  </si>
  <si>
    <t>地面做防水</t>
  </si>
  <si>
    <t>雷邦士防水涂料。</t>
  </si>
  <si>
    <t>水电改造</t>
  </si>
  <si>
    <t>电路改造，给水路改造</t>
  </si>
  <si>
    <t>进口皮尔萨PP-R水管系列，包括所有管件材料、打槽、封槽、铺设、安装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</si>
  <si>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项</t>
  </si>
  <si>
    <t>港丰PVC排水管，接头、配件、安装。（水龙头、三角阀、软管等墙外部件由业主自购）</t>
  </si>
  <si>
    <t>成本核算</t>
  </si>
  <si>
    <t>材料</t>
  </si>
  <si>
    <t>管理费</t>
  </si>
  <si>
    <t>总价*8%</t>
  </si>
  <si>
    <t>毛利润</t>
  </si>
  <si>
    <t>总价*17%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</si>
  <si>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</si>
  <si>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</si>
  <si>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</si>
  <si>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</si>
  <si>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</si>
  <si>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开关面板，五金件安装</t>
  </si>
  <si>
    <t>仅人工费</t>
  </si>
  <si>
    <t>地面，成品保护费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</si>
  <si>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</si>
  <si>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</si>
  <si>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</si>
  <si>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</si>
  <si>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</si>
  <si>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</si>
  <si>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</si>
  <si>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</si>
  <si>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</si>
  <si>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</si>
  <si>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</si>
  <si>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</si>
  <si>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本报价不含税金和物业押金。</t>
  </si>
  <si>
    <t>本报价所有木质工程都含油漆。</t>
  </si>
  <si>
    <t>本报价所有木质工程都不含五金，墙纸，玻璃，外墙窗户，开空调洞。</t>
  </si>
  <si>
    <t xml:space="preserve">               甲方：</t>
  </si>
  <si>
    <t xml:space="preserve">             乙方：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</si>
  <si>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</si>
  <si>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</si>
  <si>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</si>
  <si>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个</t>
  </si>
  <si>
    <t>厨房地砖</t>
  </si>
  <si>
    <t>厨房墙砖</t>
  </si>
  <si>
    <t>卫生间地砖</t>
  </si>
  <si>
    <t>卫生间墙砖</t>
  </si>
  <si>
    <t>成品高分子免漆房门</t>
  </si>
  <si>
    <t>樘</t>
  </si>
  <si>
    <t>厨房铝合金移门</t>
  </si>
  <si>
    <t>不锈钢双槽洗菜盆</t>
  </si>
  <si>
    <t>套</t>
  </si>
  <si>
    <t>洗面盆台盆低柜</t>
  </si>
  <si>
    <t>混合龙头</t>
  </si>
  <si>
    <t>三角阀软管洗衣机龙头等</t>
  </si>
  <si>
    <t>五金件</t>
  </si>
  <si>
    <t>集成吊顶</t>
  </si>
  <si>
    <t>灯具</t>
  </si>
  <si>
    <t>花洒</t>
  </si>
  <si>
    <t>合计</t>
  </si>
  <si>
    <t>造型吊顶</t>
  </si>
  <si>
    <t>轻钢龙骨、龙牌石膏板，石膏板拼接处留缝3-8mm,快粘粉或石膏粉填缝，牛皮纸或绷带粘缝处理.自攻钉刷防锈漆</t>
  </si>
  <si>
    <t>地面找平</t>
  </si>
  <si>
    <t>1、原地面清理，强度32.5普通硅酸盐水泥（钻牌、华新、海螺）、中砂水泥沙浆抹平。2、找平厚度平均不超过40mm，超过此厚度费用另计。</t>
  </si>
  <si>
    <t>八</t>
  </si>
  <si>
    <t>九</t>
  </si>
  <si>
    <t>十</t>
  </si>
  <si>
    <t>十一</t>
  </si>
  <si>
    <t>拆墙（12墙）</t>
  </si>
  <si>
    <t>拆墙（24墙）</t>
  </si>
  <si>
    <t>七、阳台</t>
  </si>
  <si>
    <t>项</t>
  </si>
  <si>
    <t>洗衣池</t>
  </si>
  <si>
    <t>拖把池</t>
  </si>
  <si>
    <t>阳台墙砖</t>
  </si>
  <si>
    <t>卫生间玻璃移门</t>
  </si>
  <si>
    <t>工程地址：绿地香颂</t>
  </si>
  <si>
    <t>红砖或轻体砖砌墙,海螺牌32.5水泥沙浆抹灰（不含表层装饰）</t>
  </si>
  <si>
    <t>红砖或轻体砖砌墙,海螺牌32.4水泥沙浆抹灰（不含表层装饰）</t>
  </si>
  <si>
    <t>鞋柜、收纳柜</t>
  </si>
  <si>
    <t>71.5*60*0.08=370（墙、地砖管理费）</t>
  </si>
  <si>
    <t>二、客餐厅及走道</t>
  </si>
  <si>
    <t>三、主卧</t>
  </si>
  <si>
    <t>四、次卧</t>
  </si>
  <si>
    <t>五、厨房</t>
  </si>
  <si>
    <t>六、卫生间</t>
  </si>
  <si>
    <t>十二</t>
  </si>
  <si>
    <t>地板</t>
  </si>
  <si>
    <t>厨房橱柜地柜</t>
  </si>
  <si>
    <t>主卧套房移门</t>
  </si>
  <si>
    <t>封门洞（套房门洞）</t>
  </si>
  <si>
    <t>阳台地砖</t>
  </si>
  <si>
    <t>坐便器</t>
  </si>
  <si>
    <t>黑镜</t>
  </si>
  <si>
    <t>水泥板包管,（不含表层装饰）</t>
  </si>
  <si>
    <t>仅人工费</t>
  </si>
  <si>
    <t>一、拆墙与砌墙</t>
  </si>
  <si>
    <t>拆除窗户、门、栏杆</t>
  </si>
  <si>
    <t>墙面修补</t>
  </si>
  <si>
    <t>水泥砂浆修补。</t>
  </si>
  <si>
    <t>砌墙（12墙）</t>
  </si>
  <si>
    <t>墙地面做防水</t>
  </si>
  <si>
    <t>雷邦士防水涂料，返墙1200mm。</t>
  </si>
  <si>
    <t>雷邦士防水涂料。返墙1800mm。</t>
  </si>
  <si>
    <t>无门衣柜</t>
  </si>
  <si>
    <t xml:space="preserve">（1）上新E1级大芯板，框架结构，9厘背板                             （2）外贴3厘饰面板，实木线条收口
（3）不含五金、玻璃，油漆另计，柜内贴波音软片价格另计                                                 （4）靠墙背板珍珠棉防潮处理  价格另计     </t>
  </si>
  <si>
    <t>（1）上新E1级大芯板，框架结构，9厘背板                             （2）外贴3厘饰面板，实木线条收口
（3）衣柜门价格另计                                      （4）不含五金、玻璃，油漆另计，柜内贴波音软片、饰面板价格另计                         （5）衣柜厚度为60cm内，柜内特殊功能制作另计                         （6）靠墙背板珍珠棉防潮处理  价格另计                     （7）柜内抽屉数不超过2个,每增加一个另加60.00元/个</t>
  </si>
  <si>
    <t>吊柜</t>
  </si>
  <si>
    <t>一厨一卫平层排水改造</t>
  </si>
  <si>
    <t>地漏安装</t>
  </si>
  <si>
    <t>项</t>
  </si>
  <si>
    <t>人工安装，地漏业主自购。</t>
  </si>
  <si>
    <t>贴墙砖(到顶)</t>
  </si>
  <si>
    <t xml:space="preserve">          2011年 4  月   日</t>
  </si>
  <si>
    <t xml:space="preserve">        2011年  4 月   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</si>
</sst>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</numFmts>
  <fonts count="25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b/>
      <sz val="10.5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b/>
      <sz val="18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sz val="10"/>
      <color indexed="63"/>
      <name val="Times New Roman"/>
      <family val="1"/>
    </font>
    <font>
      <sz val="9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9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/>
    </xf>
    <xf numFmtId="186" fontId="12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7" fontId="12" fillId="4" borderId="2" xfId="0" applyNumberFormat="1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11" fillId="5" borderId="2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left" vertical="center"/>
    </xf>
    <xf numFmtId="186" fontId="11" fillId="3" borderId="2" xfId="0" applyNumberFormat="1" applyFont="1" applyFill="1" applyBorder="1" applyAlignment="1">
      <alignment horizontal="left" vertical="center"/>
    </xf>
    <xf numFmtId="0" fontId="11" fillId="3" borderId="8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/>
    </xf>
    <xf numFmtId="0" fontId="0" fillId="2" borderId="0" xfId="0" applyNumberForma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0" fillId="4" borderId="0" xfId="0" applyFont="1" applyFill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2" borderId="2" xfId="0" applyFont="1" applyFill="1" applyBorder="1" applyAlignment="1">
      <alignment horizontal="justify" vertical="center"/>
    </xf>
    <xf numFmtId="187" fontId="0" fillId="2" borderId="0" xfId="0" applyNumberFormat="1" applyFill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0" fontId="20" fillId="2" borderId="1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9" fontId="12" fillId="4" borderId="7" xfId="0" applyNumberFormat="1" applyFont="1" applyFill="1" applyBorder="1" applyAlignment="1">
      <alignment horizontal="center" vertical="center"/>
    </xf>
    <xf numFmtId="9" fontId="12" fillId="4" borderId="1" xfId="0" applyNumberFormat="1" applyFont="1" applyFill="1" applyBorder="1" applyAlignment="1">
      <alignment horizontal="center" vertical="center"/>
    </xf>
    <xf numFmtId="9" fontId="12" fillId="4" borderId="3" xfId="0" applyNumberFormat="1" applyFont="1" applyFill="1" applyBorder="1" applyAlignment="1">
      <alignment horizontal="center" vertical="center"/>
    </xf>
    <xf numFmtId="187" fontId="11" fillId="4" borderId="7" xfId="0" applyNumberFormat="1" applyFont="1" applyFill="1" applyBorder="1" applyAlignment="1">
      <alignment horizontal="center" vertical="center"/>
    </xf>
    <xf numFmtId="187" fontId="11" fillId="4" borderId="1" xfId="0" applyNumberFormat="1" applyFont="1" applyFill="1" applyBorder="1" applyAlignment="1">
      <alignment horizontal="center" vertical="center"/>
    </xf>
    <xf numFmtId="187" fontId="11" fillId="4" borderId="3" xfId="0" applyNumberFormat="1" applyFont="1" applyFill="1" applyBorder="1" applyAlignment="1">
      <alignment horizontal="center" vertical="center"/>
    </xf>
    <xf numFmtId="9" fontId="13" fillId="3" borderId="7" xfId="0" applyNumberFormat="1" applyFont="1" applyFill="1" applyBorder="1" applyAlignment="1">
      <alignment horizontal="center" vertical="center"/>
    </xf>
    <xf numFmtId="9" fontId="13" fillId="3" borderId="1" xfId="0" applyNumberFormat="1" applyFont="1" applyFill="1" applyBorder="1" applyAlignment="1">
      <alignment horizontal="center" vertical="center"/>
    </xf>
    <xf numFmtId="9" fontId="13" fillId="3" borderId="3" xfId="0" applyNumberFormat="1" applyFont="1" applyFill="1" applyBorder="1" applyAlignment="1">
      <alignment horizontal="center" vertical="center"/>
    </xf>
    <xf numFmtId="186" fontId="11" fillId="3" borderId="7" xfId="0" applyNumberFormat="1" applyFont="1" applyFill="1" applyBorder="1" applyAlignment="1">
      <alignment horizontal="center" vertical="center"/>
    </xf>
    <xf numFmtId="186" fontId="11" fillId="3" borderId="1" xfId="0" applyNumberFormat="1" applyFont="1" applyFill="1" applyBorder="1" applyAlignment="1">
      <alignment horizontal="center" vertical="center"/>
    </xf>
    <xf numFmtId="186" fontId="11" fillId="3" borderId="3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tabSelected="1" workbookViewId="0" topLeftCell="A46">
      <selection activeCell="I73" sqref="I73"/>
    </sheetView>
  </sheetViews>
  <sheetFormatPr defaultColWidth="9.00390625" defaultRowHeight="14.25"/>
  <cols>
    <col min="1" max="1" width="4.75390625" style="1" customWidth="1"/>
    <col min="2" max="2" width="23.2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6.50390625" style="2" customWidth="1"/>
    <col min="10" max="10" width="9.00390625" style="5" bestFit="1" customWidth="1"/>
    <col min="11" max="11" width="10.50390625" style="5" bestFit="1" customWidth="1"/>
    <col min="12" max="16384" width="9.00390625" style="5" bestFit="1" customWidth="1"/>
  </cols>
  <sheetData>
    <row r="1" spans="1:9" ht="34.5" customHeight="1">
      <c r="A1" s="131" t="s">
        <v>0</v>
      </c>
      <c r="B1" s="132"/>
      <c r="C1" s="132"/>
      <c r="D1" s="132"/>
      <c r="E1" s="132"/>
      <c r="F1" s="132"/>
      <c r="G1" s="132"/>
      <c r="H1" s="132"/>
      <c r="I1" s="133"/>
    </row>
    <row r="2" spans="1:9" ht="34.5" customHeight="1">
      <c r="A2" s="134" t="s">
        <v>1</v>
      </c>
      <c r="B2" s="126"/>
      <c r="C2" s="127"/>
      <c r="D2" s="127"/>
      <c r="E2" s="127"/>
      <c r="F2" s="127"/>
      <c r="G2" s="127"/>
      <c r="H2" s="127"/>
      <c r="I2" s="127"/>
    </row>
    <row r="3" spans="1:9" s="6" customFormat="1" ht="22.5" customHeight="1">
      <c r="A3" s="128" t="s">
        <v>106</v>
      </c>
      <c r="B3" s="129"/>
      <c r="C3" s="129"/>
      <c r="D3" s="129"/>
      <c r="E3" s="129"/>
      <c r="F3" s="129"/>
      <c r="G3" s="129"/>
      <c r="H3" s="129"/>
      <c r="I3" s="130"/>
    </row>
    <row r="4" spans="1:9" s="6" customFormat="1" ht="22.5" customHeight="1">
      <c r="A4" s="135" t="s">
        <v>2</v>
      </c>
      <c r="B4" s="135"/>
      <c r="C4" s="135"/>
      <c r="D4" s="135"/>
      <c r="E4" s="135"/>
      <c r="F4" s="135"/>
      <c r="G4" s="135"/>
      <c r="H4" s="135"/>
      <c r="I4" s="135"/>
    </row>
    <row r="5" spans="1:9" s="7" customFormat="1" ht="19.5" customHeight="1">
      <c r="A5" s="166" t="s">
        <v>3</v>
      </c>
      <c r="B5" s="161" t="s">
        <v>4</v>
      </c>
      <c r="C5" s="161" t="s">
        <v>5</v>
      </c>
      <c r="D5" s="161" t="s">
        <v>6</v>
      </c>
      <c r="E5" s="136" t="s">
        <v>7</v>
      </c>
      <c r="F5" s="137"/>
      <c r="G5" s="136" t="s">
        <v>8</v>
      </c>
      <c r="H5" s="137"/>
      <c r="I5" s="161" t="s">
        <v>9</v>
      </c>
    </row>
    <row r="6" spans="1:9" ht="18.75" customHeight="1">
      <c r="A6" s="167"/>
      <c r="B6" s="162"/>
      <c r="C6" s="162"/>
      <c r="D6" s="162"/>
      <c r="E6" s="17" t="s">
        <v>10</v>
      </c>
      <c r="F6" s="17" t="s">
        <v>11</v>
      </c>
      <c r="G6" s="17" t="s">
        <v>10</v>
      </c>
      <c r="H6" s="17" t="s">
        <v>11</v>
      </c>
      <c r="I6" s="162"/>
    </row>
    <row r="7" spans="1:9" ht="18" customHeight="1">
      <c r="A7" s="138" t="s">
        <v>126</v>
      </c>
      <c r="B7" s="139"/>
      <c r="C7" s="75"/>
      <c r="D7" s="75"/>
      <c r="E7" s="74"/>
      <c r="F7" s="74"/>
      <c r="G7" s="75"/>
      <c r="H7" s="74"/>
      <c r="I7" s="76"/>
    </row>
    <row r="8" spans="1:15" s="120" customFormat="1" ht="20.25" customHeight="1">
      <c r="A8" s="20">
        <v>1</v>
      </c>
      <c r="B8" s="114" t="s">
        <v>98</v>
      </c>
      <c r="C8" s="22">
        <f>3*2.6</f>
        <v>7.800000000000001</v>
      </c>
      <c r="D8" s="22" t="s">
        <v>13</v>
      </c>
      <c r="E8" s="115">
        <v>8</v>
      </c>
      <c r="F8" s="116">
        <f aca="true" t="shared" si="0" ref="F8:F13">E8*C8</f>
        <v>62.400000000000006</v>
      </c>
      <c r="G8" s="115">
        <v>40</v>
      </c>
      <c r="H8" s="116">
        <f aca="true" t="shared" si="1" ref="H8:H13">G8*C8</f>
        <v>312</v>
      </c>
      <c r="I8" s="117" t="s">
        <v>125</v>
      </c>
      <c r="J8" s="118"/>
      <c r="K8" s="119"/>
      <c r="L8" s="119"/>
      <c r="M8" s="119"/>
      <c r="N8" s="119"/>
      <c r="O8" s="119"/>
    </row>
    <row r="9" spans="1:15" s="120" customFormat="1" ht="20.25" customHeight="1">
      <c r="A9" s="20">
        <v>2</v>
      </c>
      <c r="B9" s="114" t="s">
        <v>99</v>
      </c>
      <c r="C9" s="22">
        <f>3.8*2.6</f>
        <v>9.879999999999999</v>
      </c>
      <c r="D9" s="22" t="s">
        <v>13</v>
      </c>
      <c r="E9" s="115">
        <v>8</v>
      </c>
      <c r="F9" s="116">
        <f t="shared" si="0"/>
        <v>79.03999999999999</v>
      </c>
      <c r="G9" s="115">
        <v>80</v>
      </c>
      <c r="H9" s="116">
        <f t="shared" si="1"/>
        <v>790.3999999999999</v>
      </c>
      <c r="I9" s="117" t="s">
        <v>125</v>
      </c>
      <c r="J9" s="118"/>
      <c r="K9" s="119"/>
      <c r="L9" s="119"/>
      <c r="M9" s="119"/>
      <c r="N9" s="119"/>
      <c r="O9" s="119"/>
    </row>
    <row r="10" spans="1:15" s="120" customFormat="1" ht="16.5" customHeight="1">
      <c r="A10" s="20">
        <v>3</v>
      </c>
      <c r="B10" s="114" t="s">
        <v>130</v>
      </c>
      <c r="C10" s="22">
        <f>0.66*2+1*1.5</f>
        <v>2.8200000000000003</v>
      </c>
      <c r="D10" s="22" t="s">
        <v>13</v>
      </c>
      <c r="E10" s="115">
        <v>45</v>
      </c>
      <c r="F10" s="116">
        <f t="shared" si="0"/>
        <v>126.9</v>
      </c>
      <c r="G10" s="115">
        <v>35</v>
      </c>
      <c r="H10" s="116">
        <f t="shared" si="1"/>
        <v>98.70000000000002</v>
      </c>
      <c r="I10" s="50" t="s">
        <v>108</v>
      </c>
      <c r="J10" s="118"/>
      <c r="K10" s="119"/>
      <c r="L10" s="119"/>
      <c r="M10" s="119"/>
      <c r="N10" s="119"/>
      <c r="O10" s="119"/>
    </row>
    <row r="11" spans="1:9" s="9" customFormat="1" ht="15.75" customHeight="1">
      <c r="A11" s="20">
        <v>4</v>
      </c>
      <c r="B11" s="21" t="s">
        <v>120</v>
      </c>
      <c r="C11" s="22">
        <v>1</v>
      </c>
      <c r="D11" s="115" t="s">
        <v>36</v>
      </c>
      <c r="E11" s="22">
        <v>180</v>
      </c>
      <c r="F11" s="23">
        <f t="shared" si="0"/>
        <v>180</v>
      </c>
      <c r="G11" s="22">
        <v>190</v>
      </c>
      <c r="H11" s="23">
        <f t="shared" si="1"/>
        <v>190</v>
      </c>
      <c r="I11" s="50" t="s">
        <v>107</v>
      </c>
    </row>
    <row r="12" spans="1:15" s="120" customFormat="1" ht="16.5" customHeight="1">
      <c r="A12" s="20">
        <v>5</v>
      </c>
      <c r="B12" s="114" t="s">
        <v>127</v>
      </c>
      <c r="C12" s="22">
        <v>1</v>
      </c>
      <c r="D12" s="22" t="s">
        <v>101</v>
      </c>
      <c r="E12" s="115">
        <v>0</v>
      </c>
      <c r="F12" s="116">
        <f t="shared" si="0"/>
        <v>0</v>
      </c>
      <c r="G12" s="115">
        <v>200</v>
      </c>
      <c r="H12" s="116">
        <f t="shared" si="1"/>
        <v>200</v>
      </c>
      <c r="I12" s="117" t="s">
        <v>125</v>
      </c>
      <c r="J12" s="118"/>
      <c r="K12" s="119"/>
      <c r="L12" s="119"/>
      <c r="M12" s="119"/>
      <c r="N12" s="119"/>
      <c r="O12" s="119"/>
    </row>
    <row r="13" spans="1:15" s="120" customFormat="1" ht="16.5" customHeight="1">
      <c r="A13" s="20">
        <v>6</v>
      </c>
      <c r="B13" s="114" t="s">
        <v>128</v>
      </c>
      <c r="C13" s="22">
        <v>1</v>
      </c>
      <c r="D13" s="22" t="s">
        <v>101</v>
      </c>
      <c r="E13" s="115">
        <v>50</v>
      </c>
      <c r="F13" s="116">
        <f t="shared" si="0"/>
        <v>50</v>
      </c>
      <c r="G13" s="115">
        <v>180</v>
      </c>
      <c r="H13" s="116">
        <f t="shared" si="1"/>
        <v>180</v>
      </c>
      <c r="I13" s="117" t="s">
        <v>129</v>
      </c>
      <c r="J13" s="118"/>
      <c r="K13" s="119"/>
      <c r="L13" s="119"/>
      <c r="M13" s="119"/>
      <c r="N13" s="119"/>
      <c r="O13" s="119"/>
    </row>
    <row r="14" spans="1:9" ht="18" customHeight="1">
      <c r="A14" s="138" t="s">
        <v>111</v>
      </c>
      <c r="B14" s="139"/>
      <c r="C14" s="75"/>
      <c r="D14" s="75"/>
      <c r="E14" s="74"/>
      <c r="F14" s="74"/>
      <c r="G14" s="75"/>
      <c r="H14" s="74"/>
      <c r="I14" s="76"/>
    </row>
    <row r="15" spans="1:9" s="9" customFormat="1" ht="26.25" customHeight="1">
      <c r="A15" s="20">
        <v>1</v>
      </c>
      <c r="B15" s="21" t="s">
        <v>12</v>
      </c>
      <c r="C15" s="22">
        <v>27.8</v>
      </c>
      <c r="D15" s="22" t="s">
        <v>13</v>
      </c>
      <c r="E15" s="22">
        <v>9</v>
      </c>
      <c r="F15" s="23">
        <f>E15*C15</f>
        <v>250.20000000000002</v>
      </c>
      <c r="G15" s="22">
        <v>12</v>
      </c>
      <c r="H15" s="23">
        <f>G15*C15</f>
        <v>333.6</v>
      </c>
      <c r="I15" s="50" t="s">
        <v>14</v>
      </c>
    </row>
    <row r="16" spans="1:9" s="8" customFormat="1" ht="24.75" customHeight="1">
      <c r="A16" s="51">
        <v>2</v>
      </c>
      <c r="B16" s="21" t="s">
        <v>15</v>
      </c>
      <c r="C16" s="22">
        <f>26.5*2.8</f>
        <v>74.19999999999999</v>
      </c>
      <c r="D16" s="22" t="s">
        <v>13</v>
      </c>
      <c r="E16" s="22">
        <v>9</v>
      </c>
      <c r="F16" s="23">
        <f>E16*C16</f>
        <v>667.8</v>
      </c>
      <c r="G16" s="22">
        <v>12</v>
      </c>
      <c r="H16" s="23">
        <f>G16*C16</f>
        <v>890.3999999999999</v>
      </c>
      <c r="I16" s="50" t="s">
        <v>14</v>
      </c>
    </row>
    <row r="17" spans="1:16" s="8" customFormat="1" ht="37.5" customHeight="1">
      <c r="A17" s="107">
        <v>3</v>
      </c>
      <c r="B17" s="21" t="s">
        <v>92</v>
      </c>
      <c r="C17" s="22">
        <v>27</v>
      </c>
      <c r="D17" s="22" t="s">
        <v>13</v>
      </c>
      <c r="E17" s="22">
        <v>15</v>
      </c>
      <c r="F17" s="23">
        <f>E17*C17</f>
        <v>405</v>
      </c>
      <c r="G17" s="22">
        <v>15</v>
      </c>
      <c r="H17" s="23">
        <f>G17*C17</f>
        <v>405</v>
      </c>
      <c r="I17" s="50" t="s">
        <v>93</v>
      </c>
      <c r="J17" s="108"/>
      <c r="K17" s="109"/>
      <c r="L17" s="109"/>
      <c r="M17" s="109"/>
      <c r="N17" s="109"/>
      <c r="O17" s="109"/>
      <c r="P17" s="9"/>
    </row>
    <row r="18" spans="1:256" s="113" customFormat="1" ht="31.5" customHeight="1">
      <c r="A18" s="100">
        <v>4</v>
      </c>
      <c r="B18" s="55" t="s">
        <v>90</v>
      </c>
      <c r="C18" s="100">
        <v>27.8</v>
      </c>
      <c r="D18" s="110" t="s">
        <v>13</v>
      </c>
      <c r="E18" s="111">
        <v>45</v>
      </c>
      <c r="F18" s="105">
        <f>E18*C18</f>
        <v>1251</v>
      </c>
      <c r="G18" s="100">
        <v>50</v>
      </c>
      <c r="H18" s="105">
        <f>G18*C18</f>
        <v>1390</v>
      </c>
      <c r="I18" s="112" t="s">
        <v>91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10" s="106" customFormat="1" ht="50.25" customHeight="1">
      <c r="A19" s="123">
        <v>5</v>
      </c>
      <c r="B19" s="55" t="s">
        <v>109</v>
      </c>
      <c r="C19" s="100">
        <v>14.6</v>
      </c>
      <c r="D19" s="100" t="s">
        <v>13</v>
      </c>
      <c r="E19" s="100">
        <v>80</v>
      </c>
      <c r="F19" s="105">
        <f>E19*C19</f>
        <v>1168</v>
      </c>
      <c r="G19" s="100">
        <v>90</v>
      </c>
      <c r="H19" s="105">
        <f>G19*C19</f>
        <v>1314</v>
      </c>
      <c r="I19" s="104" t="s">
        <v>135</v>
      </c>
      <c r="J19" s="100"/>
    </row>
    <row r="20" spans="1:9" ht="18" customHeight="1">
      <c r="A20" s="140" t="s">
        <v>112</v>
      </c>
      <c r="B20" s="141"/>
      <c r="C20" s="18"/>
      <c r="D20" s="18"/>
      <c r="E20" s="16"/>
      <c r="F20" s="16"/>
      <c r="G20" s="18"/>
      <c r="H20" s="16"/>
      <c r="I20" s="19"/>
    </row>
    <row r="21" spans="1:9" s="9" customFormat="1" ht="27.75" customHeight="1">
      <c r="A21" s="20">
        <v>1</v>
      </c>
      <c r="B21" s="21" t="s">
        <v>12</v>
      </c>
      <c r="C21" s="22">
        <v>22.3</v>
      </c>
      <c r="D21" s="22" t="s">
        <v>13</v>
      </c>
      <c r="E21" s="22">
        <v>9</v>
      </c>
      <c r="F21" s="23">
        <f>E21*C21</f>
        <v>200.70000000000002</v>
      </c>
      <c r="G21" s="22">
        <v>12</v>
      </c>
      <c r="H21" s="23">
        <f>G21*C21</f>
        <v>267.6</v>
      </c>
      <c r="I21" s="50" t="s">
        <v>14</v>
      </c>
    </row>
    <row r="22" spans="1:10" s="8" customFormat="1" ht="26.25" customHeight="1">
      <c r="A22" s="20">
        <v>2</v>
      </c>
      <c r="B22" s="21" t="s">
        <v>15</v>
      </c>
      <c r="C22" s="22">
        <v>60.5</v>
      </c>
      <c r="D22" s="22" t="s">
        <v>13</v>
      </c>
      <c r="E22" s="22">
        <v>9</v>
      </c>
      <c r="F22" s="23">
        <f>E22*C22</f>
        <v>544.5</v>
      </c>
      <c r="G22" s="22">
        <v>12</v>
      </c>
      <c r="H22" s="23">
        <f>G22*C22</f>
        <v>726</v>
      </c>
      <c r="I22" s="50" t="s">
        <v>14</v>
      </c>
      <c r="J22" s="22"/>
    </row>
    <row r="23" spans="1:16" s="8" customFormat="1" ht="37.5" customHeight="1">
      <c r="A23" s="107">
        <v>3</v>
      </c>
      <c r="B23" s="21" t="s">
        <v>92</v>
      </c>
      <c r="C23" s="22">
        <v>22.3</v>
      </c>
      <c r="D23" s="22" t="s">
        <v>13</v>
      </c>
      <c r="E23" s="22">
        <v>15</v>
      </c>
      <c r="F23" s="23">
        <f>E23*C23</f>
        <v>334.5</v>
      </c>
      <c r="G23" s="22">
        <v>15</v>
      </c>
      <c r="H23" s="23">
        <f>G23*C23</f>
        <v>334.5</v>
      </c>
      <c r="I23" s="50" t="s">
        <v>93</v>
      </c>
      <c r="J23" s="108"/>
      <c r="K23" s="109"/>
      <c r="L23" s="109"/>
      <c r="M23" s="109"/>
      <c r="N23" s="109"/>
      <c r="O23" s="109"/>
      <c r="P23" s="9"/>
    </row>
    <row r="24" spans="1:9" ht="18" customHeight="1">
      <c r="A24" s="20">
        <v>4</v>
      </c>
      <c r="B24" s="27" t="s">
        <v>19</v>
      </c>
      <c r="C24" s="28">
        <v>1.7</v>
      </c>
      <c r="D24" s="22" t="s">
        <v>20</v>
      </c>
      <c r="E24" s="103">
        <v>15</v>
      </c>
      <c r="F24" s="23">
        <f>E24*C24</f>
        <v>25.5</v>
      </c>
      <c r="G24" s="28">
        <v>50</v>
      </c>
      <c r="H24" s="23">
        <f>G24*C24</f>
        <v>85</v>
      </c>
      <c r="I24" s="99" t="s">
        <v>21</v>
      </c>
    </row>
    <row r="25" spans="1:9" ht="18" customHeight="1">
      <c r="A25" s="140" t="s">
        <v>113</v>
      </c>
      <c r="B25" s="141"/>
      <c r="C25" s="18"/>
      <c r="D25" s="18"/>
      <c r="E25" s="16"/>
      <c r="F25" s="16"/>
      <c r="G25" s="18"/>
      <c r="H25" s="16"/>
      <c r="I25" s="19"/>
    </row>
    <row r="26" spans="1:15" s="9" customFormat="1" ht="26.25" customHeight="1">
      <c r="A26" s="20">
        <v>1</v>
      </c>
      <c r="B26" s="21" t="s">
        <v>12</v>
      </c>
      <c r="C26" s="22">
        <v>9.2</v>
      </c>
      <c r="D26" s="22" t="s">
        <v>13</v>
      </c>
      <c r="E26" s="22">
        <v>9</v>
      </c>
      <c r="F26" s="23">
        <f>E26*C26</f>
        <v>82.8</v>
      </c>
      <c r="G26" s="22">
        <v>12</v>
      </c>
      <c r="H26" s="23">
        <f>G26*C26</f>
        <v>110.39999999999999</v>
      </c>
      <c r="I26" s="50" t="s">
        <v>14</v>
      </c>
      <c r="K26" s="95"/>
      <c r="L26" s="95"/>
      <c r="M26" s="95"/>
      <c r="N26" s="95"/>
      <c r="O26" s="95"/>
    </row>
    <row r="27" spans="1:15" s="8" customFormat="1" ht="24" customHeight="1">
      <c r="A27" s="20">
        <v>2</v>
      </c>
      <c r="B27" s="21" t="s">
        <v>15</v>
      </c>
      <c r="C27" s="22">
        <v>34.2</v>
      </c>
      <c r="D27" s="22" t="s">
        <v>13</v>
      </c>
      <c r="E27" s="22">
        <v>9</v>
      </c>
      <c r="F27" s="23">
        <f>E27*C27</f>
        <v>307.8</v>
      </c>
      <c r="G27" s="22">
        <v>12</v>
      </c>
      <c r="H27" s="23">
        <f>G27*C27</f>
        <v>410.40000000000003</v>
      </c>
      <c r="I27" s="50" t="s">
        <v>14</v>
      </c>
      <c r="J27" s="22"/>
      <c r="K27" s="102"/>
      <c r="L27" s="102"/>
      <c r="M27" s="102"/>
      <c r="N27" s="102"/>
      <c r="O27" s="102"/>
    </row>
    <row r="28" spans="1:16" s="8" customFormat="1" ht="36" customHeight="1">
      <c r="A28" s="107">
        <v>3</v>
      </c>
      <c r="B28" s="21" t="s">
        <v>92</v>
      </c>
      <c r="C28" s="22">
        <v>9.2</v>
      </c>
      <c r="D28" s="22" t="s">
        <v>13</v>
      </c>
      <c r="E28" s="22">
        <v>15</v>
      </c>
      <c r="F28" s="23">
        <f>E28*C28</f>
        <v>138</v>
      </c>
      <c r="G28" s="22">
        <v>15</v>
      </c>
      <c r="H28" s="23">
        <f>G28*C28</f>
        <v>138</v>
      </c>
      <c r="I28" s="50" t="s">
        <v>93</v>
      </c>
      <c r="J28" s="108"/>
      <c r="K28" s="109"/>
      <c r="L28" s="109"/>
      <c r="M28" s="109"/>
      <c r="N28" s="109"/>
      <c r="O28" s="109"/>
      <c r="P28" s="9"/>
    </row>
    <row r="29" spans="1:10" s="106" customFormat="1" ht="101.25" customHeight="1">
      <c r="A29" s="123">
        <v>4</v>
      </c>
      <c r="B29" s="55" t="s">
        <v>134</v>
      </c>
      <c r="C29" s="100">
        <v>11.2</v>
      </c>
      <c r="D29" s="100" t="s">
        <v>13</v>
      </c>
      <c r="E29" s="100">
        <v>75</v>
      </c>
      <c r="F29" s="105">
        <f>E29*C29</f>
        <v>840</v>
      </c>
      <c r="G29" s="100">
        <v>73</v>
      </c>
      <c r="H29" s="105">
        <f>G29*C29</f>
        <v>817.5999999999999</v>
      </c>
      <c r="I29" s="104" t="s">
        <v>136</v>
      </c>
      <c r="J29" s="100"/>
    </row>
    <row r="30" spans="1:10" s="106" customFormat="1" ht="101.25" customHeight="1">
      <c r="A30" s="123">
        <v>5</v>
      </c>
      <c r="B30" s="55" t="s">
        <v>137</v>
      </c>
      <c r="C30" s="100">
        <v>2.9</v>
      </c>
      <c r="D30" s="100" t="s">
        <v>13</v>
      </c>
      <c r="E30" s="100">
        <v>75</v>
      </c>
      <c r="F30" s="105">
        <f>E30*C30</f>
        <v>217.5</v>
      </c>
      <c r="G30" s="100">
        <v>90</v>
      </c>
      <c r="H30" s="105">
        <f>G30*C30</f>
        <v>261</v>
      </c>
      <c r="I30" s="104" t="s">
        <v>136</v>
      </c>
      <c r="J30" s="100"/>
    </row>
    <row r="31" spans="1:9" ht="17.25" customHeight="1">
      <c r="A31" s="140" t="s">
        <v>114</v>
      </c>
      <c r="B31" s="141"/>
      <c r="C31" s="29"/>
      <c r="D31" s="29"/>
      <c r="E31" s="30"/>
      <c r="F31" s="30"/>
      <c r="G31" s="31"/>
      <c r="H31" s="30"/>
      <c r="I31" s="32"/>
    </row>
    <row r="32" spans="1:9" ht="39.75" customHeight="1">
      <c r="A32" s="20">
        <v>1</v>
      </c>
      <c r="B32" s="21" t="s">
        <v>16</v>
      </c>
      <c r="C32" s="20">
        <v>9.2</v>
      </c>
      <c r="D32" s="22" t="s">
        <v>13</v>
      </c>
      <c r="E32" s="22">
        <v>10</v>
      </c>
      <c r="F32" s="23">
        <f>E32*C32</f>
        <v>92</v>
      </c>
      <c r="G32" s="22">
        <v>25</v>
      </c>
      <c r="H32" s="23">
        <f>G32*C32</f>
        <v>229.99999999999997</v>
      </c>
      <c r="I32" s="26" t="s">
        <v>17</v>
      </c>
    </row>
    <row r="33" spans="1:11" s="9" customFormat="1" ht="39.75" customHeight="1">
      <c r="A33" s="20">
        <v>2</v>
      </c>
      <c r="B33" s="21" t="s">
        <v>22</v>
      </c>
      <c r="C33" s="20">
        <v>29</v>
      </c>
      <c r="D33" s="22" t="s">
        <v>13</v>
      </c>
      <c r="E33" s="22">
        <v>10</v>
      </c>
      <c r="F33" s="23">
        <f>E33*C33</f>
        <v>290</v>
      </c>
      <c r="G33" s="22">
        <v>25</v>
      </c>
      <c r="H33" s="23">
        <f>G33*C33</f>
        <v>725</v>
      </c>
      <c r="I33" s="24" t="s">
        <v>23</v>
      </c>
      <c r="J33" s="20"/>
      <c r="K33" s="5"/>
    </row>
    <row r="34" spans="1:9" s="9" customFormat="1" ht="17.25" customHeight="1">
      <c r="A34" s="33">
        <v>3</v>
      </c>
      <c r="B34" s="21" t="s">
        <v>24</v>
      </c>
      <c r="C34" s="20">
        <v>2</v>
      </c>
      <c r="D34" s="22" t="s">
        <v>25</v>
      </c>
      <c r="E34" s="22">
        <v>85</v>
      </c>
      <c r="F34" s="23">
        <f>E34*C34</f>
        <v>170</v>
      </c>
      <c r="G34" s="22">
        <v>95</v>
      </c>
      <c r="H34" s="23">
        <f>G34*C34</f>
        <v>190</v>
      </c>
      <c r="I34" s="21" t="s">
        <v>124</v>
      </c>
    </row>
    <row r="35" spans="1:9" ht="17.25" customHeight="1">
      <c r="A35" s="20">
        <v>4</v>
      </c>
      <c r="B35" s="27" t="s">
        <v>26</v>
      </c>
      <c r="C35" s="28">
        <v>2</v>
      </c>
      <c r="D35" s="22" t="s">
        <v>27</v>
      </c>
      <c r="E35" s="103">
        <v>10</v>
      </c>
      <c r="F35" s="28">
        <f>C35*E35</f>
        <v>20</v>
      </c>
      <c r="G35" s="28">
        <v>15</v>
      </c>
      <c r="H35" s="23">
        <f>G35*C35</f>
        <v>30</v>
      </c>
      <c r="I35" s="99" t="s">
        <v>28</v>
      </c>
    </row>
    <row r="36" spans="1:30" s="58" customFormat="1" ht="16.5" customHeight="1">
      <c r="A36" s="124">
        <v>5</v>
      </c>
      <c r="B36" s="125" t="s">
        <v>131</v>
      </c>
      <c r="C36" s="100">
        <f>9.2+12.5*1.2</f>
        <v>24.2</v>
      </c>
      <c r="D36" s="100" t="s">
        <v>13</v>
      </c>
      <c r="E36" s="100">
        <v>25</v>
      </c>
      <c r="F36" s="100">
        <f>C36*E36</f>
        <v>605</v>
      </c>
      <c r="G36" s="100">
        <v>20</v>
      </c>
      <c r="H36" s="105">
        <f>G36*C36</f>
        <v>484</v>
      </c>
      <c r="I36" s="55" t="s">
        <v>132</v>
      </c>
      <c r="J36" s="113"/>
      <c r="K36" s="113"/>
      <c r="L36" s="113"/>
      <c r="M36" s="113"/>
      <c r="N36" s="113">
        <f>4.3*2.8</f>
        <v>12.04</v>
      </c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</row>
    <row r="37" spans="1:30" s="14" customFormat="1" ht="19.5" customHeight="1">
      <c r="A37" s="140" t="s">
        <v>115</v>
      </c>
      <c r="B37" s="141"/>
      <c r="C37" s="16"/>
      <c r="D37" s="16"/>
      <c r="E37" s="18"/>
      <c r="F37" s="16"/>
      <c r="G37" s="18"/>
      <c r="H37" s="16"/>
      <c r="I37" s="19"/>
      <c r="J37" s="8"/>
      <c r="K37" s="8"/>
      <c r="L37" s="8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14" customFormat="1" ht="37.5" customHeight="1">
      <c r="A38" s="20">
        <v>1</v>
      </c>
      <c r="B38" s="21" t="s">
        <v>16</v>
      </c>
      <c r="C38" s="20">
        <v>4.4</v>
      </c>
      <c r="D38" s="22" t="s">
        <v>13</v>
      </c>
      <c r="E38" s="22">
        <v>10</v>
      </c>
      <c r="F38" s="23">
        <f>E38*C38</f>
        <v>44</v>
      </c>
      <c r="G38" s="22">
        <v>25</v>
      </c>
      <c r="H38" s="23">
        <f>G38*C38</f>
        <v>110.00000000000001</v>
      </c>
      <c r="I38" s="26" t="s">
        <v>29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14" customFormat="1" ht="38.25" customHeight="1">
      <c r="A39" s="20">
        <v>2</v>
      </c>
      <c r="B39" s="21" t="s">
        <v>22</v>
      </c>
      <c r="C39" s="20">
        <v>22.3</v>
      </c>
      <c r="D39" s="22" t="s">
        <v>13</v>
      </c>
      <c r="E39" s="22">
        <v>10</v>
      </c>
      <c r="F39" s="23">
        <f>E39*C39</f>
        <v>223</v>
      </c>
      <c r="G39" s="22">
        <v>25</v>
      </c>
      <c r="H39" s="23">
        <f>G39*C39</f>
        <v>557.5</v>
      </c>
      <c r="I39" s="24" t="s">
        <v>23</v>
      </c>
      <c r="J39" s="20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s="58" customFormat="1" ht="18" customHeight="1">
      <c r="A40" s="100">
        <v>4</v>
      </c>
      <c r="B40" s="125" t="s">
        <v>30</v>
      </c>
      <c r="C40" s="100">
        <v>21</v>
      </c>
      <c r="D40" s="100" t="s">
        <v>13</v>
      </c>
      <c r="E40" s="100">
        <v>25</v>
      </c>
      <c r="F40" s="105">
        <f>E40*C40</f>
        <v>525</v>
      </c>
      <c r="G40" s="100">
        <v>20</v>
      </c>
      <c r="H40" s="105">
        <f>G40*C40</f>
        <v>420</v>
      </c>
      <c r="I40" s="55" t="s">
        <v>133</v>
      </c>
      <c r="J40" s="100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</row>
    <row r="41" spans="1:9" ht="16.5" customHeight="1">
      <c r="A41" s="20">
        <v>5</v>
      </c>
      <c r="B41" s="27" t="s">
        <v>26</v>
      </c>
      <c r="C41" s="28">
        <v>1</v>
      </c>
      <c r="D41" s="22" t="s">
        <v>27</v>
      </c>
      <c r="E41" s="103">
        <v>10</v>
      </c>
      <c r="F41" s="28">
        <f>C41*E41</f>
        <v>10</v>
      </c>
      <c r="G41" s="28">
        <v>15</v>
      </c>
      <c r="H41" s="23">
        <f>G41*C41</f>
        <v>15</v>
      </c>
      <c r="I41" s="99" t="s">
        <v>28</v>
      </c>
    </row>
    <row r="42" spans="1:9" ht="16.5" customHeight="1">
      <c r="A42" s="20">
        <v>6</v>
      </c>
      <c r="B42" s="27" t="s">
        <v>139</v>
      </c>
      <c r="C42" s="28">
        <v>1</v>
      </c>
      <c r="D42" s="22" t="s">
        <v>140</v>
      </c>
      <c r="E42" s="103">
        <v>0</v>
      </c>
      <c r="F42" s="28">
        <f>C42*E42</f>
        <v>0</v>
      </c>
      <c r="G42" s="28">
        <v>15</v>
      </c>
      <c r="H42" s="23">
        <f>G42*C42</f>
        <v>15</v>
      </c>
      <c r="I42" s="99" t="s">
        <v>141</v>
      </c>
    </row>
    <row r="43" spans="1:30" ht="17.25" customHeight="1">
      <c r="A43" s="140" t="s">
        <v>100</v>
      </c>
      <c r="B43" s="141"/>
      <c r="C43" s="18"/>
      <c r="D43" s="18"/>
      <c r="E43" s="16"/>
      <c r="F43" s="16"/>
      <c r="G43" s="18"/>
      <c r="H43" s="16"/>
      <c r="I43" s="19"/>
      <c r="J43" s="13"/>
      <c r="K43" s="13"/>
      <c r="L43" s="13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11" s="9" customFormat="1" ht="39.75" customHeight="1">
      <c r="A44" s="20">
        <v>1</v>
      </c>
      <c r="B44" s="21" t="s">
        <v>142</v>
      </c>
      <c r="C44" s="20">
        <v>8.3</v>
      </c>
      <c r="D44" s="22" t="s">
        <v>13</v>
      </c>
      <c r="E44" s="22">
        <v>10</v>
      </c>
      <c r="F44" s="23">
        <f>E44*C44</f>
        <v>83</v>
      </c>
      <c r="G44" s="22">
        <v>25</v>
      </c>
      <c r="H44" s="23">
        <f>G44*C44</f>
        <v>207.50000000000003</v>
      </c>
      <c r="I44" s="24" t="s">
        <v>23</v>
      </c>
      <c r="J44" s="20"/>
      <c r="K44" s="5"/>
    </row>
    <row r="45" spans="1:30" s="14" customFormat="1" ht="37.5" customHeight="1">
      <c r="A45" s="20">
        <v>2</v>
      </c>
      <c r="B45" s="21" t="s">
        <v>16</v>
      </c>
      <c r="C45" s="20">
        <v>4.3</v>
      </c>
      <c r="D45" s="22" t="s">
        <v>13</v>
      </c>
      <c r="E45" s="22">
        <v>10</v>
      </c>
      <c r="F45" s="23">
        <f>E45*C45</f>
        <v>43</v>
      </c>
      <c r="G45" s="22">
        <v>25</v>
      </c>
      <c r="H45" s="23">
        <f>G45*C45</f>
        <v>107.5</v>
      </c>
      <c r="I45" s="26" t="s">
        <v>29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s="58" customFormat="1" ht="19.5" customHeight="1">
      <c r="A46" s="124">
        <v>3</v>
      </c>
      <c r="B46" s="125" t="s">
        <v>31</v>
      </c>
      <c r="C46" s="100">
        <v>4.3</v>
      </c>
      <c r="D46" s="100" t="s">
        <v>13</v>
      </c>
      <c r="E46" s="100">
        <v>25</v>
      </c>
      <c r="F46" s="105">
        <f>E46*C46</f>
        <v>107.5</v>
      </c>
      <c r="G46" s="100">
        <v>20</v>
      </c>
      <c r="H46" s="105">
        <f>G46*C46</f>
        <v>86</v>
      </c>
      <c r="I46" s="55" t="s">
        <v>32</v>
      </c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</row>
    <row r="47" spans="1:10" s="106" customFormat="1" ht="107.25" customHeight="1">
      <c r="A47" s="100">
        <v>4</v>
      </c>
      <c r="B47" s="55" t="s">
        <v>18</v>
      </c>
      <c r="C47" s="100">
        <v>5</v>
      </c>
      <c r="D47" s="100" t="s">
        <v>13</v>
      </c>
      <c r="E47" s="100">
        <v>75</v>
      </c>
      <c r="F47" s="105">
        <f>E47*C47</f>
        <v>375</v>
      </c>
      <c r="G47" s="100">
        <v>90</v>
      </c>
      <c r="H47" s="105">
        <f>G47*C47</f>
        <v>450</v>
      </c>
      <c r="I47" s="104" t="s">
        <v>136</v>
      </c>
      <c r="J47" s="100"/>
    </row>
    <row r="48" spans="1:17" ht="18" customHeight="1">
      <c r="A48" s="66" t="s">
        <v>94</v>
      </c>
      <c r="B48" s="67" t="s">
        <v>33</v>
      </c>
      <c r="C48" s="68"/>
      <c r="D48" s="68"/>
      <c r="E48" s="68"/>
      <c r="F48" s="69"/>
      <c r="G48" s="69"/>
      <c r="H48" s="69"/>
      <c r="I48" s="70"/>
      <c r="J48" s="11"/>
      <c r="K48" s="58"/>
      <c r="L48" s="58"/>
      <c r="M48" s="58"/>
      <c r="N48" s="58"/>
      <c r="O48" s="58"/>
      <c r="P48" s="58"/>
      <c r="Q48" s="58"/>
    </row>
    <row r="49" spans="1:30" ht="63.75" customHeight="1">
      <c r="A49" s="35">
        <v>1</v>
      </c>
      <c r="B49" s="21" t="s">
        <v>34</v>
      </c>
      <c r="C49" s="25">
        <v>90</v>
      </c>
      <c r="D49" s="22" t="s">
        <v>13</v>
      </c>
      <c r="E49" s="22">
        <v>45</v>
      </c>
      <c r="F49" s="23">
        <f>E49*C49</f>
        <v>4050</v>
      </c>
      <c r="G49" s="22">
        <v>30</v>
      </c>
      <c r="H49" s="23">
        <f>G49*C49</f>
        <v>2700</v>
      </c>
      <c r="I49" s="26" t="s">
        <v>35</v>
      </c>
      <c r="J49" s="13"/>
      <c r="K49" s="13"/>
      <c r="L49" s="13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29.25" customHeight="1">
      <c r="A50" s="35">
        <v>2</v>
      </c>
      <c r="B50" s="21" t="s">
        <v>138</v>
      </c>
      <c r="C50" s="25">
        <v>1</v>
      </c>
      <c r="D50" s="22" t="s">
        <v>36</v>
      </c>
      <c r="E50" s="22">
        <v>160</v>
      </c>
      <c r="F50" s="23">
        <f>E50*C50</f>
        <v>160</v>
      </c>
      <c r="G50" s="22">
        <v>220</v>
      </c>
      <c r="H50" s="23">
        <f>G50*C50</f>
        <v>220</v>
      </c>
      <c r="I50" s="26" t="s">
        <v>37</v>
      </c>
      <c r="J50" s="13"/>
      <c r="K50" s="13"/>
      <c r="L50" s="1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12" s="64" customFormat="1" ht="17.25" customHeight="1">
      <c r="A51" s="60"/>
      <c r="B51" s="65" t="s">
        <v>38</v>
      </c>
      <c r="C51" s="142" t="s">
        <v>39</v>
      </c>
      <c r="D51" s="143"/>
      <c r="E51" s="144"/>
      <c r="F51" s="62">
        <f>SUM(F8:F50)</f>
        <v>13729.14</v>
      </c>
      <c r="G51" s="60" t="s">
        <v>8</v>
      </c>
      <c r="H51" s="62">
        <f>SUM(H8:H50)</f>
        <v>15802.099999999999</v>
      </c>
      <c r="I51" s="61" t="s">
        <v>38</v>
      </c>
      <c r="J51" s="63"/>
      <c r="K51" s="63"/>
      <c r="L51" s="63"/>
    </row>
    <row r="52" spans="1:30" s="58" customFormat="1" ht="17.25" customHeight="1">
      <c r="A52" s="52" t="s">
        <v>95</v>
      </c>
      <c r="B52" s="55" t="s">
        <v>40</v>
      </c>
      <c r="C52" s="145" t="s">
        <v>41</v>
      </c>
      <c r="D52" s="146"/>
      <c r="E52" s="147"/>
      <c r="F52" s="148">
        <f>(H51+F51)*0.08+370</f>
        <v>2732.4991999999997</v>
      </c>
      <c r="G52" s="149"/>
      <c r="H52" s="150"/>
      <c r="I52" s="56" t="s">
        <v>110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</row>
    <row r="53" spans="1:256" s="58" customFormat="1" ht="15" customHeight="1">
      <c r="A53" s="52" t="s">
        <v>96</v>
      </c>
      <c r="B53" s="55" t="s">
        <v>42</v>
      </c>
      <c r="C53" s="145" t="s">
        <v>43</v>
      </c>
      <c r="D53" s="146"/>
      <c r="E53" s="147"/>
      <c r="F53" s="148">
        <f>(F51+H51)*0.17</f>
        <v>5020.3108</v>
      </c>
      <c r="G53" s="149"/>
      <c r="H53" s="150"/>
      <c r="I53" s="59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pans="1:30" s="10" customFormat="1" ht="18" customHeight="1">
      <c r="A54" s="36" t="s">
        <v>97</v>
      </c>
      <c r="B54" s="37" t="s">
        <v>44</v>
      </c>
      <c r="C54" s="38"/>
      <c r="D54" s="38"/>
      <c r="E54" s="38"/>
      <c r="F54" s="38"/>
      <c r="G54" s="38"/>
      <c r="H54" s="38"/>
      <c r="I54" s="39"/>
      <c r="J54" s="11"/>
      <c r="K54" s="11"/>
      <c r="L54" s="1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s="10" customFormat="1" ht="25.5" customHeight="1">
      <c r="A55" s="28">
        <v>1</v>
      </c>
      <c r="B55" s="27" t="s">
        <v>45</v>
      </c>
      <c r="C55" s="28">
        <v>1</v>
      </c>
      <c r="D55" s="28" t="s">
        <v>36</v>
      </c>
      <c r="E55" s="28">
        <v>0</v>
      </c>
      <c r="F55" s="22">
        <f>E55*C55</f>
        <v>0</v>
      </c>
      <c r="G55" s="28">
        <v>800</v>
      </c>
      <c r="H55" s="22">
        <f>G55</f>
        <v>800</v>
      </c>
      <c r="I55" s="54" t="s">
        <v>46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s="10" customFormat="1" ht="18.75" customHeight="1">
      <c r="A56" s="28">
        <v>2</v>
      </c>
      <c r="B56" s="27" t="s">
        <v>47</v>
      </c>
      <c r="C56" s="28">
        <v>1</v>
      </c>
      <c r="D56" s="28" t="s">
        <v>36</v>
      </c>
      <c r="E56" s="28">
        <v>0</v>
      </c>
      <c r="F56" s="22">
        <f>E56*C56</f>
        <v>0</v>
      </c>
      <c r="G56" s="28">
        <v>500</v>
      </c>
      <c r="H56" s="22">
        <f>G56</f>
        <v>500</v>
      </c>
      <c r="I56" s="34" t="s">
        <v>48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s="10" customFormat="1" ht="18" customHeight="1">
      <c r="A57" s="28">
        <v>3</v>
      </c>
      <c r="B57" s="27" t="s">
        <v>49</v>
      </c>
      <c r="C57" s="28">
        <v>1</v>
      </c>
      <c r="D57" s="28" t="s">
        <v>36</v>
      </c>
      <c r="E57" s="28">
        <v>0</v>
      </c>
      <c r="F57" s="22">
        <f>E57*C57</f>
        <v>0</v>
      </c>
      <c r="G57" s="28">
        <v>300</v>
      </c>
      <c r="H57" s="22">
        <f>G57</f>
        <v>300</v>
      </c>
      <c r="I57" s="34" t="s">
        <v>50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s="10" customFormat="1" ht="17.25" customHeight="1">
      <c r="A58" s="28">
        <v>4</v>
      </c>
      <c r="B58" s="27" t="s">
        <v>51</v>
      </c>
      <c r="C58" s="28">
        <v>1</v>
      </c>
      <c r="D58" s="28" t="s">
        <v>36</v>
      </c>
      <c r="E58" s="28">
        <v>0</v>
      </c>
      <c r="F58" s="22">
        <f>E58*C58</f>
        <v>0</v>
      </c>
      <c r="G58" s="28">
        <v>300</v>
      </c>
      <c r="H58" s="22">
        <f>G58</f>
        <v>300</v>
      </c>
      <c r="I58" s="34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256" ht="16.5" customHeight="1">
      <c r="A59" s="71" t="s">
        <v>116</v>
      </c>
      <c r="B59" s="72" t="s">
        <v>52</v>
      </c>
      <c r="C59" s="151" t="s">
        <v>53</v>
      </c>
      <c r="D59" s="152"/>
      <c r="E59" s="153"/>
      <c r="F59" s="154">
        <f>F51+H51+F52+F53+H55+H56+H57+H58</f>
        <v>39184.049999999996</v>
      </c>
      <c r="G59" s="155"/>
      <c r="H59" s="156"/>
      <c r="I59" s="73"/>
      <c r="K59" s="12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s="11" customFormat="1" ht="14.25">
      <c r="A60" s="40" t="s">
        <v>54</v>
      </c>
      <c r="B60" s="41"/>
      <c r="C60" s="40"/>
      <c r="D60" s="40"/>
      <c r="E60" s="42"/>
      <c r="F60" s="42"/>
      <c r="G60" s="43"/>
      <c r="H60" s="42"/>
      <c r="I60" s="41" t="s">
        <v>55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s="12" customFormat="1" ht="12.75" customHeight="1">
      <c r="A61" s="44" t="s">
        <v>56</v>
      </c>
      <c r="B61" s="157" t="s">
        <v>57</v>
      </c>
      <c r="C61" s="157"/>
      <c r="D61" s="157"/>
      <c r="E61" s="157"/>
      <c r="F61" s="157"/>
      <c r="G61" s="157"/>
      <c r="H61" s="157"/>
      <c r="I61" s="15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12" customFormat="1" ht="15" customHeight="1">
      <c r="A62" s="44" t="s">
        <v>56</v>
      </c>
      <c r="B62" s="158" t="s">
        <v>58</v>
      </c>
      <c r="C62" s="158"/>
      <c r="D62" s="158"/>
      <c r="E62" s="158"/>
      <c r="F62" s="158"/>
      <c r="G62" s="158"/>
      <c r="H62" s="158"/>
      <c r="I62" s="158"/>
      <c r="J62" s="2"/>
      <c r="K62" s="2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12" customFormat="1" ht="14.25" customHeight="1">
      <c r="A63" s="44" t="s">
        <v>56</v>
      </c>
      <c r="B63" s="158" t="s">
        <v>59</v>
      </c>
      <c r="C63" s="158"/>
      <c r="D63" s="158"/>
      <c r="E63" s="158"/>
      <c r="F63" s="158"/>
      <c r="G63" s="158"/>
      <c r="H63" s="158"/>
      <c r="I63" s="158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2" customFormat="1" ht="15" customHeight="1">
      <c r="A64" s="44" t="s">
        <v>56</v>
      </c>
      <c r="B64" s="158" t="s">
        <v>60</v>
      </c>
      <c r="C64" s="158"/>
      <c r="D64" s="158"/>
      <c r="E64" s="158"/>
      <c r="F64" s="158"/>
      <c r="G64" s="158"/>
      <c r="H64" s="158"/>
      <c r="I64" s="158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9" ht="13.5" customHeight="1">
      <c r="A65" s="45" t="s">
        <v>56</v>
      </c>
      <c r="B65" s="160" t="s">
        <v>61</v>
      </c>
      <c r="C65" s="160"/>
      <c r="D65" s="160"/>
      <c r="E65" s="160"/>
      <c r="F65" s="160"/>
      <c r="G65" s="160"/>
      <c r="H65" s="160"/>
      <c r="I65" s="160"/>
    </row>
    <row r="66" spans="1:9" ht="16.5" customHeight="1">
      <c r="A66" s="45" t="s">
        <v>56</v>
      </c>
      <c r="B66" s="160" t="s">
        <v>62</v>
      </c>
      <c r="C66" s="160"/>
      <c r="D66" s="160"/>
      <c r="E66" s="160"/>
      <c r="F66" s="160"/>
      <c r="G66" s="160"/>
      <c r="H66" s="160"/>
      <c r="I66" s="160"/>
    </row>
    <row r="67" spans="1:10" ht="15" customHeight="1">
      <c r="A67" s="45" t="s">
        <v>56</v>
      </c>
      <c r="B67" s="160" t="s">
        <v>63</v>
      </c>
      <c r="C67" s="160"/>
      <c r="D67" s="160"/>
      <c r="E67" s="160"/>
      <c r="F67" s="160"/>
      <c r="G67" s="160"/>
      <c r="H67" s="160"/>
      <c r="I67" s="160"/>
      <c r="J67" s="101"/>
    </row>
    <row r="68" spans="1:9" ht="18.75" customHeight="1">
      <c r="A68" s="45" t="s">
        <v>56</v>
      </c>
      <c r="B68" s="160" t="s">
        <v>64</v>
      </c>
      <c r="C68" s="160"/>
      <c r="D68" s="160"/>
      <c r="E68" s="160"/>
      <c r="F68" s="160"/>
      <c r="G68" s="160"/>
      <c r="H68" s="160"/>
      <c r="I68" s="160"/>
    </row>
    <row r="69" spans="1:9" ht="14.25">
      <c r="A69" s="45" t="s">
        <v>56</v>
      </c>
      <c r="B69" s="160" t="s">
        <v>65</v>
      </c>
      <c r="C69" s="160"/>
      <c r="D69" s="160"/>
      <c r="E69" s="160"/>
      <c r="F69" s="160"/>
      <c r="G69" s="160"/>
      <c r="H69" s="160"/>
      <c r="I69" s="160"/>
    </row>
    <row r="70" spans="1:9" ht="15.75" customHeight="1">
      <c r="A70" s="45" t="s">
        <v>56</v>
      </c>
      <c r="B70" s="160" t="s">
        <v>66</v>
      </c>
      <c r="C70" s="160"/>
      <c r="D70" s="160"/>
      <c r="E70" s="160"/>
      <c r="F70" s="160"/>
      <c r="G70" s="160"/>
      <c r="H70" s="160"/>
      <c r="I70" s="160"/>
    </row>
    <row r="71" spans="1:9" ht="18.75" customHeight="1">
      <c r="A71" s="47"/>
      <c r="B71" s="168" t="s">
        <v>67</v>
      </c>
      <c r="C71" s="168"/>
      <c r="D71" s="47"/>
      <c r="E71" s="48"/>
      <c r="F71" s="48"/>
      <c r="G71" s="49"/>
      <c r="H71" s="48"/>
      <c r="I71" s="46" t="s">
        <v>68</v>
      </c>
    </row>
    <row r="72" spans="1:9" ht="6" customHeight="1">
      <c r="A72" s="47"/>
      <c r="B72" s="46"/>
      <c r="C72" s="47"/>
      <c r="D72" s="47"/>
      <c r="E72" s="48"/>
      <c r="F72" s="48"/>
      <c r="G72" s="49"/>
      <c r="H72" s="48"/>
      <c r="I72" s="46"/>
    </row>
    <row r="73" spans="2:9" ht="18.75" customHeight="1">
      <c r="B73" s="159" t="s">
        <v>143</v>
      </c>
      <c r="C73" s="159"/>
      <c r="D73" s="159"/>
      <c r="I73" s="2" t="s">
        <v>144</v>
      </c>
    </row>
    <row r="75" spans="1:256" s="96" customFormat="1" ht="14.25">
      <c r="A75" s="163" t="s">
        <v>69</v>
      </c>
      <c r="B75" s="164"/>
      <c r="C75" s="77"/>
      <c r="D75" s="77"/>
      <c r="E75" s="77"/>
      <c r="F75" s="77"/>
      <c r="G75" s="77"/>
      <c r="H75" s="77"/>
      <c r="I75" s="78" t="s">
        <v>70</v>
      </c>
      <c r="J75" s="95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</row>
    <row r="76" spans="1:9" ht="24.75" customHeight="1">
      <c r="A76" s="93">
        <v>1</v>
      </c>
      <c r="B76" s="81" t="s">
        <v>71</v>
      </c>
      <c r="C76" s="93">
        <v>40</v>
      </c>
      <c r="D76" s="53" t="s">
        <v>72</v>
      </c>
      <c r="E76" s="53">
        <v>15</v>
      </c>
      <c r="F76" s="53">
        <f aca="true" t="shared" si="2" ref="F76:F101">C76*E76</f>
        <v>600</v>
      </c>
      <c r="G76" s="53"/>
      <c r="H76" s="53"/>
      <c r="I76" s="94"/>
    </row>
    <row r="77" spans="1:9" s="96" customFormat="1" ht="20.25" customHeight="1">
      <c r="A77" s="93">
        <v>2</v>
      </c>
      <c r="B77" s="98" t="s">
        <v>117</v>
      </c>
      <c r="C77" s="53">
        <f>C17+C23+C28</f>
        <v>58.5</v>
      </c>
      <c r="D77" s="53" t="s">
        <v>13</v>
      </c>
      <c r="E77" s="53">
        <v>120</v>
      </c>
      <c r="F77" s="53">
        <f t="shared" si="2"/>
        <v>7020</v>
      </c>
      <c r="G77" s="53"/>
      <c r="H77" s="53"/>
      <c r="I77" s="81"/>
    </row>
    <row r="78" spans="1:9" s="96" customFormat="1" ht="21" customHeight="1">
      <c r="A78" s="93">
        <v>3</v>
      </c>
      <c r="B78" s="98" t="s">
        <v>121</v>
      </c>
      <c r="C78" s="53">
        <v>4.3</v>
      </c>
      <c r="D78" s="53" t="s">
        <v>13</v>
      </c>
      <c r="E78" s="53">
        <v>70</v>
      </c>
      <c r="F78" s="53">
        <f t="shared" si="2"/>
        <v>301</v>
      </c>
      <c r="G78" s="53"/>
      <c r="H78" s="53"/>
      <c r="I78" s="81"/>
    </row>
    <row r="79" spans="1:9" s="96" customFormat="1" ht="21" customHeight="1">
      <c r="A79" s="93">
        <v>4</v>
      </c>
      <c r="B79" s="98" t="s">
        <v>104</v>
      </c>
      <c r="C79" s="53">
        <v>7.8</v>
      </c>
      <c r="D79" s="53" t="s">
        <v>13</v>
      </c>
      <c r="E79" s="53">
        <v>40</v>
      </c>
      <c r="F79" s="53">
        <f>C79*E79</f>
        <v>312</v>
      </c>
      <c r="G79" s="53"/>
      <c r="H79" s="53"/>
      <c r="I79" s="81"/>
    </row>
    <row r="80" spans="1:9" s="96" customFormat="1" ht="25.5" customHeight="1">
      <c r="A80" s="93">
        <v>5</v>
      </c>
      <c r="B80" s="98" t="s">
        <v>73</v>
      </c>
      <c r="C80" s="53">
        <v>9.2</v>
      </c>
      <c r="D80" s="53" t="s">
        <v>13</v>
      </c>
      <c r="E80" s="53">
        <v>70</v>
      </c>
      <c r="F80" s="53">
        <f t="shared" si="2"/>
        <v>644</v>
      </c>
      <c r="G80" s="53"/>
      <c r="H80" s="53"/>
      <c r="I80" s="81"/>
    </row>
    <row r="81" spans="1:9" s="96" customFormat="1" ht="21.75" customHeight="1">
      <c r="A81" s="93">
        <v>6</v>
      </c>
      <c r="B81" s="98" t="s">
        <v>74</v>
      </c>
      <c r="C81" s="22">
        <v>29</v>
      </c>
      <c r="D81" s="53" t="s">
        <v>13</v>
      </c>
      <c r="E81" s="53">
        <v>40</v>
      </c>
      <c r="F81" s="53">
        <f t="shared" si="2"/>
        <v>1160</v>
      </c>
      <c r="G81" s="53"/>
      <c r="H81" s="53"/>
      <c r="I81" s="81"/>
    </row>
    <row r="82" spans="1:9" s="96" customFormat="1" ht="20.25" customHeight="1">
      <c r="A82" s="93">
        <v>7</v>
      </c>
      <c r="B82" s="98" t="s">
        <v>75</v>
      </c>
      <c r="C82" s="53">
        <v>4.4</v>
      </c>
      <c r="D82" s="53" t="s">
        <v>13</v>
      </c>
      <c r="E82" s="53">
        <v>70</v>
      </c>
      <c r="F82" s="53">
        <f t="shared" si="2"/>
        <v>308</v>
      </c>
      <c r="G82" s="53"/>
      <c r="H82" s="53"/>
      <c r="I82" s="81"/>
    </row>
    <row r="83" spans="1:9" s="96" customFormat="1" ht="20.25" customHeight="1">
      <c r="A83" s="93">
        <v>8</v>
      </c>
      <c r="B83" s="98" t="s">
        <v>76</v>
      </c>
      <c r="C83" s="53">
        <v>22.3</v>
      </c>
      <c r="D83" s="53" t="s">
        <v>13</v>
      </c>
      <c r="E83" s="53">
        <v>60</v>
      </c>
      <c r="F83" s="53">
        <f t="shared" si="2"/>
        <v>1338</v>
      </c>
      <c r="G83" s="53"/>
      <c r="H83" s="53"/>
      <c r="I83" s="81"/>
    </row>
    <row r="84" spans="1:9" s="96" customFormat="1" ht="24.75" customHeight="1">
      <c r="A84" s="93">
        <v>9</v>
      </c>
      <c r="B84" s="98" t="s">
        <v>118</v>
      </c>
      <c r="C84" s="53">
        <v>4.15</v>
      </c>
      <c r="D84" s="53" t="s">
        <v>20</v>
      </c>
      <c r="E84" s="53">
        <v>1600</v>
      </c>
      <c r="F84" s="53">
        <f t="shared" si="2"/>
        <v>6640.000000000001</v>
      </c>
      <c r="G84" s="53"/>
      <c r="H84" s="53"/>
      <c r="I84" s="84"/>
    </row>
    <row r="85" spans="1:9" ht="18" customHeight="1">
      <c r="A85" s="93">
        <v>10</v>
      </c>
      <c r="B85" s="80" t="s">
        <v>77</v>
      </c>
      <c r="C85" s="51">
        <v>2</v>
      </c>
      <c r="D85" s="82" t="s">
        <v>78</v>
      </c>
      <c r="E85" s="82">
        <v>900</v>
      </c>
      <c r="F85" s="53">
        <f t="shared" si="2"/>
        <v>1800</v>
      </c>
      <c r="G85" s="82"/>
      <c r="H85" s="51"/>
      <c r="I85" s="80"/>
    </row>
    <row r="86" spans="1:9" ht="18.75" customHeight="1">
      <c r="A86" s="93">
        <v>11</v>
      </c>
      <c r="B86" s="121" t="s">
        <v>105</v>
      </c>
      <c r="C86" s="79">
        <v>3.4</v>
      </c>
      <c r="D86" s="51" t="s">
        <v>13</v>
      </c>
      <c r="E86" s="51">
        <v>380</v>
      </c>
      <c r="F86" s="53">
        <f t="shared" si="2"/>
        <v>1292</v>
      </c>
      <c r="G86" s="51"/>
      <c r="H86" s="51"/>
      <c r="I86" s="84"/>
    </row>
    <row r="87" spans="1:9" ht="18.75" customHeight="1">
      <c r="A87" s="93">
        <v>12</v>
      </c>
      <c r="B87" s="121" t="s">
        <v>79</v>
      </c>
      <c r="C87" s="79">
        <v>4.4</v>
      </c>
      <c r="D87" s="51" t="s">
        <v>13</v>
      </c>
      <c r="E87" s="51">
        <v>320</v>
      </c>
      <c r="F87" s="53">
        <f t="shared" si="2"/>
        <v>1408</v>
      </c>
      <c r="G87" s="51"/>
      <c r="H87" s="51"/>
      <c r="I87" s="83"/>
    </row>
    <row r="88" spans="1:9" ht="18.75" customHeight="1">
      <c r="A88" s="93">
        <v>13</v>
      </c>
      <c r="B88" s="121" t="s">
        <v>119</v>
      </c>
      <c r="C88" s="79">
        <v>6.7</v>
      </c>
      <c r="D88" s="51" t="s">
        <v>13</v>
      </c>
      <c r="E88" s="51">
        <v>280</v>
      </c>
      <c r="F88" s="53">
        <f>C88*E88</f>
        <v>1876</v>
      </c>
      <c r="G88" s="51"/>
      <c r="H88" s="51"/>
      <c r="I88" s="83"/>
    </row>
    <row r="89" spans="1:9" ht="21" customHeight="1">
      <c r="A89" s="93">
        <v>14</v>
      </c>
      <c r="B89" s="121" t="s">
        <v>80</v>
      </c>
      <c r="C89" s="79">
        <v>1</v>
      </c>
      <c r="D89" s="51" t="s">
        <v>81</v>
      </c>
      <c r="E89" s="51">
        <v>600</v>
      </c>
      <c r="F89" s="53">
        <f t="shared" si="2"/>
        <v>600</v>
      </c>
      <c r="G89" s="51"/>
      <c r="H89" s="51"/>
      <c r="I89" s="81"/>
    </row>
    <row r="90" spans="1:9" ht="18.75" customHeight="1">
      <c r="A90" s="93">
        <v>15</v>
      </c>
      <c r="B90" s="121" t="s">
        <v>88</v>
      </c>
      <c r="C90" s="79">
        <v>1</v>
      </c>
      <c r="D90" s="51" t="s">
        <v>81</v>
      </c>
      <c r="E90" s="51">
        <v>600</v>
      </c>
      <c r="F90" s="53">
        <f>C90*E90</f>
        <v>600</v>
      </c>
      <c r="G90" s="51"/>
      <c r="H90" s="51"/>
      <c r="I90" s="85"/>
    </row>
    <row r="91" spans="1:9" ht="21" customHeight="1">
      <c r="A91" s="93">
        <v>16</v>
      </c>
      <c r="B91" s="121" t="s">
        <v>122</v>
      </c>
      <c r="C91" s="79">
        <v>1</v>
      </c>
      <c r="D91" s="51" t="s">
        <v>81</v>
      </c>
      <c r="E91" s="51">
        <v>1000</v>
      </c>
      <c r="F91" s="53">
        <f t="shared" si="2"/>
        <v>1000</v>
      </c>
      <c r="G91" s="51"/>
      <c r="H91" s="51"/>
      <c r="I91" s="81"/>
    </row>
    <row r="92" spans="1:256" ht="21" customHeight="1">
      <c r="A92" s="93">
        <v>17</v>
      </c>
      <c r="B92" s="121" t="s">
        <v>82</v>
      </c>
      <c r="C92" s="79">
        <v>1</v>
      </c>
      <c r="D92" s="51" t="s">
        <v>81</v>
      </c>
      <c r="E92" s="51">
        <v>1200</v>
      </c>
      <c r="F92" s="53">
        <f t="shared" si="2"/>
        <v>1200</v>
      </c>
      <c r="G92" s="51"/>
      <c r="H92" s="51"/>
      <c r="I92" s="81"/>
      <c r="J92" s="86"/>
      <c r="K92" s="86"/>
      <c r="L92" s="86"/>
      <c r="M92" s="86"/>
      <c r="N92" s="86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ht="21" customHeight="1">
      <c r="A93" s="93">
        <v>18</v>
      </c>
      <c r="B93" s="121" t="s">
        <v>102</v>
      </c>
      <c r="C93" s="79">
        <v>1</v>
      </c>
      <c r="D93" s="51" t="s">
        <v>81</v>
      </c>
      <c r="E93" s="51">
        <v>500</v>
      </c>
      <c r="F93" s="53">
        <f>C93*E93</f>
        <v>500</v>
      </c>
      <c r="G93" s="51"/>
      <c r="H93" s="51"/>
      <c r="I93" s="81"/>
      <c r="J93" s="86"/>
      <c r="K93" s="86"/>
      <c r="L93" s="86"/>
      <c r="M93" s="86"/>
      <c r="N93" s="86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ht="21" customHeight="1">
      <c r="A94" s="93">
        <v>19</v>
      </c>
      <c r="B94" s="121" t="s">
        <v>103</v>
      </c>
      <c r="C94" s="79">
        <v>1</v>
      </c>
      <c r="D94" s="51" t="s">
        <v>81</v>
      </c>
      <c r="E94" s="51">
        <v>300</v>
      </c>
      <c r="F94" s="53">
        <f>C94*E94</f>
        <v>300</v>
      </c>
      <c r="G94" s="51"/>
      <c r="H94" s="51"/>
      <c r="I94" s="81"/>
      <c r="J94" s="86"/>
      <c r="K94" s="86"/>
      <c r="L94" s="86"/>
      <c r="M94" s="86"/>
      <c r="N94" s="86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 ht="21.75" customHeight="1">
      <c r="A95" s="93">
        <v>20</v>
      </c>
      <c r="B95" s="121" t="s">
        <v>83</v>
      </c>
      <c r="C95" s="79">
        <v>3</v>
      </c>
      <c r="D95" s="51" t="s">
        <v>81</v>
      </c>
      <c r="E95" s="51">
        <v>240</v>
      </c>
      <c r="F95" s="53">
        <f t="shared" si="2"/>
        <v>720</v>
      </c>
      <c r="G95" s="51"/>
      <c r="H95" s="51"/>
      <c r="I95" s="81"/>
      <c r="J95" s="86"/>
      <c r="K95" s="86"/>
      <c r="L95" s="86"/>
      <c r="M95" s="86"/>
      <c r="N95" s="86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9" ht="18.75" customHeight="1">
      <c r="A96" s="93">
        <v>21</v>
      </c>
      <c r="B96" s="121" t="s">
        <v>84</v>
      </c>
      <c r="C96" s="79">
        <v>1</v>
      </c>
      <c r="D96" s="51" t="s">
        <v>36</v>
      </c>
      <c r="E96" s="51">
        <v>450</v>
      </c>
      <c r="F96" s="53">
        <f t="shared" si="2"/>
        <v>450</v>
      </c>
      <c r="G96" s="51"/>
      <c r="H96" s="51"/>
      <c r="I96" s="80"/>
    </row>
    <row r="97" spans="1:9" ht="21" customHeight="1">
      <c r="A97" s="93">
        <v>22</v>
      </c>
      <c r="B97" s="121" t="s">
        <v>85</v>
      </c>
      <c r="C97" s="79">
        <v>1</v>
      </c>
      <c r="D97" s="51" t="s">
        <v>81</v>
      </c>
      <c r="E97" s="51">
        <v>800</v>
      </c>
      <c r="F97" s="53">
        <f t="shared" si="2"/>
        <v>800</v>
      </c>
      <c r="G97" s="51"/>
      <c r="H97" s="51"/>
      <c r="I97" s="80"/>
    </row>
    <row r="98" spans="1:9" ht="18.75" customHeight="1">
      <c r="A98" s="93">
        <v>23</v>
      </c>
      <c r="B98" s="121" t="s">
        <v>26</v>
      </c>
      <c r="C98" s="79">
        <v>3</v>
      </c>
      <c r="D98" s="51" t="s">
        <v>27</v>
      </c>
      <c r="E98" s="51">
        <v>50</v>
      </c>
      <c r="F98" s="53">
        <f t="shared" si="2"/>
        <v>150</v>
      </c>
      <c r="G98" s="51"/>
      <c r="H98" s="51"/>
      <c r="I98" s="85"/>
    </row>
    <row r="99" spans="1:9" ht="18.75" customHeight="1">
      <c r="A99" s="93">
        <v>24</v>
      </c>
      <c r="B99" s="121" t="s">
        <v>19</v>
      </c>
      <c r="C99" s="79">
        <v>1.7</v>
      </c>
      <c r="D99" s="51" t="s">
        <v>20</v>
      </c>
      <c r="E99" s="51">
        <v>190</v>
      </c>
      <c r="F99" s="53">
        <f t="shared" si="2"/>
        <v>323</v>
      </c>
      <c r="G99" s="51"/>
      <c r="H99" s="51"/>
      <c r="I99" s="85"/>
    </row>
    <row r="100" spans="1:9" ht="18.75" customHeight="1">
      <c r="A100" s="93">
        <v>25</v>
      </c>
      <c r="B100" s="121" t="s">
        <v>86</v>
      </c>
      <c r="C100" s="79">
        <v>13.6</v>
      </c>
      <c r="D100" s="51" t="s">
        <v>13</v>
      </c>
      <c r="E100" s="51">
        <v>120</v>
      </c>
      <c r="F100" s="53">
        <f t="shared" si="2"/>
        <v>1632</v>
      </c>
      <c r="G100" s="51"/>
      <c r="H100" s="51"/>
      <c r="I100" s="83"/>
    </row>
    <row r="101" spans="1:9" ht="21" customHeight="1">
      <c r="A101" s="93">
        <v>26</v>
      </c>
      <c r="B101" s="121" t="s">
        <v>87</v>
      </c>
      <c r="C101" s="79">
        <v>1</v>
      </c>
      <c r="D101" s="51" t="s">
        <v>81</v>
      </c>
      <c r="E101" s="51">
        <v>2600</v>
      </c>
      <c r="F101" s="53">
        <f t="shared" si="2"/>
        <v>2600</v>
      </c>
      <c r="G101" s="51"/>
      <c r="H101" s="51"/>
      <c r="I101" s="80"/>
    </row>
    <row r="102" spans="1:9" ht="21" customHeight="1">
      <c r="A102" s="93">
        <v>27</v>
      </c>
      <c r="B102" s="121" t="s">
        <v>123</v>
      </c>
      <c r="C102" s="79">
        <v>1</v>
      </c>
      <c r="D102" s="51" t="s">
        <v>81</v>
      </c>
      <c r="E102" s="51">
        <v>1000</v>
      </c>
      <c r="F102" s="53">
        <f>C102*E102</f>
        <v>1000</v>
      </c>
      <c r="G102" s="51"/>
      <c r="H102" s="51"/>
      <c r="I102" s="80"/>
    </row>
    <row r="103" spans="1:9" ht="13.5" customHeight="1">
      <c r="A103" s="88"/>
      <c r="B103" s="89" t="s">
        <v>89</v>
      </c>
      <c r="C103" s="88"/>
      <c r="D103" s="165"/>
      <c r="E103" s="165"/>
      <c r="F103" s="90">
        <f>SUM(F76:F102)</f>
        <v>36574</v>
      </c>
      <c r="G103" s="91"/>
      <c r="H103" s="91"/>
      <c r="I103" s="92"/>
    </row>
  </sheetData>
  <mergeCells count="39">
    <mergeCell ref="I5:I6"/>
    <mergeCell ref="A75:B75"/>
    <mergeCell ref="D103:E103"/>
    <mergeCell ref="A5:A6"/>
    <mergeCell ref="B5:B6"/>
    <mergeCell ref="C5:C6"/>
    <mergeCell ref="D5:D6"/>
    <mergeCell ref="B69:I69"/>
    <mergeCell ref="B70:I70"/>
    <mergeCell ref="B71:C71"/>
    <mergeCell ref="B63:I63"/>
    <mergeCell ref="B64:I64"/>
    <mergeCell ref="B73:D73"/>
    <mergeCell ref="B65:I65"/>
    <mergeCell ref="B66:I66"/>
    <mergeCell ref="B67:I67"/>
    <mergeCell ref="B68:I68"/>
    <mergeCell ref="C59:E59"/>
    <mergeCell ref="F59:H59"/>
    <mergeCell ref="B61:I61"/>
    <mergeCell ref="B62:I62"/>
    <mergeCell ref="C51:E51"/>
    <mergeCell ref="C52:E52"/>
    <mergeCell ref="F52:H52"/>
    <mergeCell ref="C53:E53"/>
    <mergeCell ref="F53:H53"/>
    <mergeCell ref="A25:B25"/>
    <mergeCell ref="A31:B31"/>
    <mergeCell ref="A37:B37"/>
    <mergeCell ref="A43:B43"/>
    <mergeCell ref="E5:F5"/>
    <mergeCell ref="G5:H5"/>
    <mergeCell ref="A14:B14"/>
    <mergeCell ref="A20:B20"/>
    <mergeCell ref="A7:B7"/>
    <mergeCell ref="A1:I1"/>
    <mergeCell ref="A2:I2"/>
    <mergeCell ref="A3:I3"/>
    <mergeCell ref="A4:I4"/>
  </mergeCells>
  <printOptions horizontalCentered="1" verticalCentered="1"/>
  <pageMargins left="0.3541666666666667" right="0.3541666666666667" top="0.9048611111111111" bottom="0.5902777777777778" header="0.5111111111111111" footer="0.3145833333333333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2012-02-18T04:46:49Z</cp:lastPrinted>
  <dcterms:created xsi:type="dcterms:W3CDTF">2006-09-24T05:52:42Z</dcterms:created>
  <dcterms:modified xsi:type="dcterms:W3CDTF">2012-04-21T00:41:04Z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