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9320" windowHeight="10575" activeTab="0"/>
  </bookViews>
  <sheets>
    <sheet name="方案" sheetId="1" r:id="rId1"/>
  </sheets>
  <definedNames>
    <definedName name="_xlnm.Print_Area" localSheetId="0">'方案'!$A$1:$I$95</definedName>
    <definedName name="_xlnm.Print_Titles" localSheetId="0">'方案'!$6:$7</definedName>
  </definedNames>
  <calcPr fullCalcOnLoad="1"/>
</workbook>
</file>

<file path=xl/sharedStrings.xml><?xml version="1.0" encoding="utf-8"?>
<sst xmlns="http://schemas.openxmlformats.org/spreadsheetml/2006/main" count="346" uniqueCount="183">
  <si>
    <t>北京齐家盛装饰南昌分公司工程报价单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</si>
  <si>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</si>
  <si>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</si>
  <si>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</si>
  <si>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</si>
  <si>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</si>
  <si>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</si>
  <si>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</si>
  <si>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</si>
  <si>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</si>
  <si>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顶面刷漆</t>
  </si>
  <si>
    <t>㎡</t>
  </si>
  <si>
    <t>批刮多乐士腻子二遍，打磨平整。刷底漆一遍，多乐士家丽安净味面漆二遍。</t>
  </si>
  <si>
    <t>墙面刷漆</t>
  </si>
  <si>
    <t>铺地砖</t>
  </si>
  <si>
    <t>m</t>
  </si>
  <si>
    <t>造型吊顶</t>
  </si>
  <si>
    <t>项</t>
  </si>
  <si>
    <t>二、主卧</t>
  </si>
  <si>
    <t>地面找平</t>
  </si>
  <si>
    <t>1、原地面清理，强度32.5普通硅酸盐水泥（钻牌、华新、海螺）、中砂水泥沙浆抹平。2、找平厚度平均不超过40mm，超过此厚度费用另计。</t>
  </si>
  <si>
    <t>吊柜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</si>
  <si>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</si>
  <si>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</si>
  <si>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过门石</t>
  </si>
  <si>
    <t>块</t>
  </si>
  <si>
    <t>水泥砂浆铺贴过门石。（大理石业主自购）</t>
  </si>
  <si>
    <t>包立管</t>
  </si>
  <si>
    <t>根</t>
  </si>
  <si>
    <t>红砖包管,水泥沙浆抹灰（不含表层装饰）宽度350mm以下，超出另计</t>
  </si>
  <si>
    <t>水电改造</t>
  </si>
  <si>
    <t>建筑面积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</si>
  <si>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</si>
  <si>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排水改造</t>
  </si>
  <si>
    <t>港丰PVC排水管，接头、配件、安装。水龙头、三角阀、软管等墙外部件由业主自购。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</si>
  <si>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</si>
  <si>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</si>
  <si>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</si>
  <si>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</si>
  <si>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</si>
  <si>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</si>
  <si>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</si>
  <si>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</si>
  <si>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</si>
  <si>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</si>
  <si>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</si>
  <si>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</si>
  <si>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</si>
  <si>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</si>
  <si>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</si>
  <si>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</si>
  <si>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</si>
  <si>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</si>
  <si>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</si>
  <si>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</si>
  <si>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</si>
  <si>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</si>
  <si>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</si>
  <si>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</si>
  <si>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</si>
  <si>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</si>
  <si>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</si>
  <si>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</si>
  <si>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</si>
  <si>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</si>
  <si>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</si>
  <si>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</si>
  <si>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</si>
  <si>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</si>
  <si>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或西门子）</t>
    </r>
  </si>
  <si>
    <t>阳台地砖</t>
  </si>
  <si>
    <t>广东品牌美陶瓷砖（300*300）地面砖</t>
  </si>
  <si>
    <t>厨房地砖</t>
  </si>
  <si>
    <t>厨房墙砖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</si>
  <si>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</si>
  <si>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</si>
  <si>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</si>
  <si>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</si>
  <si>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成品免漆房门</t>
  </si>
  <si>
    <t>樘</t>
  </si>
  <si>
    <t>高分子免漆门</t>
  </si>
  <si>
    <t>门锁，门碰，合页</t>
  </si>
  <si>
    <t>以实际价格为准</t>
  </si>
  <si>
    <t>实木吊门</t>
  </si>
  <si>
    <t>不锈钢双槽洗菜盆</t>
  </si>
  <si>
    <t>套</t>
  </si>
  <si>
    <t>坐便器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</si>
  <si>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</si>
  <si>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</si>
  <si>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</si>
  <si>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</si>
  <si>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</si>
  <si>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</si>
  <si>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</si>
  <si>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</si>
  <si>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</si>
  <si>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地面做防水</t>
  </si>
  <si>
    <t>墙面做防水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</si>
  <si>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</si>
  <si>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三、次卧</t>
  </si>
  <si>
    <t>五、厨房</t>
  </si>
  <si>
    <t>六、主卫</t>
  </si>
  <si>
    <t>烤漆或精钢门板，实木颗粒防潮板柜体，晶刚石英石台面。</t>
  </si>
  <si>
    <t>不锈钢双槽洗菜盆</t>
  </si>
  <si>
    <t>㎡</t>
  </si>
  <si>
    <t>墙面批灰</t>
  </si>
  <si>
    <t>贴明装踢脚线</t>
  </si>
  <si>
    <t>酒柜装饰柜</t>
  </si>
  <si>
    <t>无门衣柜</t>
  </si>
  <si>
    <t>水泥砂浆铺贴过门石（主材业主自购）。</t>
  </si>
  <si>
    <t>护栏拆除</t>
  </si>
  <si>
    <t>铁护栏拆除（根据实际长度确定价格）</t>
  </si>
  <si>
    <t>红砖或轻体砖砌墙，墙面粉刷价格另计（不含表层装饰）</t>
  </si>
  <si>
    <t>砌墙（24墙）</t>
  </si>
  <si>
    <t>一、客餐厅及走道</t>
  </si>
  <si>
    <t>墙面修补</t>
  </si>
  <si>
    <t>项</t>
  </si>
  <si>
    <t>地面保护</t>
  </si>
  <si>
    <t>专用地面保护膜.</t>
  </si>
  <si>
    <t>红砖砌台，水泥砂浆抹平，贴砖饰面。（不含主材）</t>
  </si>
  <si>
    <t>地漏安装</t>
  </si>
  <si>
    <t>人工安装，地漏业主自购。</t>
  </si>
  <si>
    <t>保洁费</t>
  </si>
  <si>
    <t>平层一厨一卫排水管隐蔽工程改造</t>
  </si>
  <si>
    <t>港丰PVC排水管，接头、配件、安装。（水龙头、三角阀、软管等墙外部件由业主自购。）</t>
  </si>
  <si>
    <t>沉降层一厨二卫排水管隐蔽工程改造</t>
  </si>
  <si>
    <t>个</t>
  </si>
  <si>
    <t>设计费</t>
  </si>
  <si>
    <t>远程费</t>
  </si>
  <si>
    <t>齐家盛装饰部分材料品牌说明</t>
  </si>
  <si>
    <t>双面墙体粉刷</t>
  </si>
  <si>
    <t>㎡</t>
  </si>
  <si>
    <t>海螺牌32.5硅酸盐水泥、中砂水泥沙浆铺贴。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</si>
  <si>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轻钢龙骨做骨架，制作规格为400mm*400mm,龙牌石膏板饰面，二级造型吊顶。石膏板拼接处留缝3-8mm，快粘粉或石膏粉填充，牛皮纸或绷带粘缝处理，自攻钉刷防锈漆。(不含木质线条、石膏线条、木质雕花）</t>
  </si>
  <si>
    <t>柜体防潮处理</t>
  </si>
  <si>
    <t>柜体背板与墙面交接面涂刷防水及清漆。</t>
  </si>
  <si>
    <t xml:space="preserve">（1）上新E1级大芯板，框架结构，9厘背板                             （2）外贴3厘饰面板，实木线条收口
（3）衣柜门价格另计                                      （4）不含五金、玻璃，柜内贴波音软片、饰面板价格另计                         （5）衣柜厚度为60cm内，柜内特殊功能制作另计                         （6）靠墙背板防潮处理  价格另计                     （7）柜内抽屉数不超过2个,每增加一个另加60.00元/个
</t>
  </si>
  <si>
    <t xml:space="preserve">（1）上新E1级大芯板，框架结构，9厘背板 ，按展开面积计算。                            （2）外贴3厘饰面板，实木线条收口
（3）酒柜门价格另计                                      （4）不含五金、玻璃，柜内贴波音软片、饰面板价格另计                                                 （5）靠墙背板防潮处理  价格另计              </t>
  </si>
  <si>
    <t xml:space="preserve">（1）上新E1级大芯板，框架结构，9厘背板，按展开面积计算。                            （2）外贴3厘饰面板，实木线条收口
（3）酒柜门价格另计                                      （4）不含五金、玻璃，柜内贴波音软片、饰面板价格另计                                                 （5）靠墙背板防潮处理  价格另计              </t>
  </si>
  <si>
    <t>打磨外墙漆，仅人工费。</t>
  </si>
  <si>
    <t>工地竣工后全房深度保洁费用。</t>
  </si>
  <si>
    <t>小计</t>
  </si>
  <si>
    <t>小计</t>
  </si>
  <si>
    <t>小计</t>
  </si>
  <si>
    <t>小计</t>
  </si>
  <si>
    <t>小计</t>
  </si>
  <si>
    <t>电视柜</t>
  </si>
  <si>
    <t>四、客卧（书房）</t>
  </si>
  <si>
    <t>地面刷韧性防水涂料。</t>
  </si>
  <si>
    <t>八、生活阳台</t>
  </si>
  <si>
    <t>九、</t>
  </si>
  <si>
    <t>十、</t>
  </si>
  <si>
    <t>十一、</t>
  </si>
  <si>
    <t>十二、</t>
  </si>
  <si>
    <t>十三、</t>
  </si>
  <si>
    <t>墙面批灰</t>
  </si>
  <si>
    <t>海螺牌32.5硅酸盐水泥、中砂双面墙体粉刷、抹平。</t>
  </si>
  <si>
    <t>水泥沙浆局部修补抹平（根据修补面积大小确定价格）。</t>
  </si>
  <si>
    <t>墙面膏灰局部批荡找平，墙面开槽处石膏找平，贴布，挂网或滚涂墙固等。</t>
  </si>
  <si>
    <t>鞋柜收纳柜</t>
  </si>
  <si>
    <t>水泥砌洗衣池</t>
  </si>
  <si>
    <t>客餐厅及卧室效果图，整套施工图。（根据设计复杂程度）</t>
  </si>
  <si>
    <t>墙面刷韧性防水涂料。1.8m高</t>
  </si>
  <si>
    <t>墙面刷韧性防水涂料。洗衣池刷1.2m高，其他返墙0.3m。</t>
  </si>
  <si>
    <t>米</t>
  </si>
  <si>
    <t>厨房橱柜</t>
  </si>
  <si>
    <t>主卫移门</t>
  </si>
  <si>
    <t>厨房吊门</t>
  </si>
  <si>
    <t>集成吊顶</t>
  </si>
  <si>
    <t>灯具</t>
  </si>
  <si>
    <t>洗衣池</t>
  </si>
  <si>
    <t>实木地板</t>
  </si>
  <si>
    <t>阳台墙砖</t>
  </si>
  <si>
    <t>铲墙皮</t>
  </si>
  <si>
    <t>109.7*60*0.08=526（墙地砖管理费）</t>
  </si>
  <si>
    <t>业主：曹老师   电话：    邮箱：</t>
  </si>
  <si>
    <t>墙面刷韧性防水涂料。水池处刷1.2m，其余刷0.2m高。</t>
  </si>
  <si>
    <t>海螺牌32.5硅酸盐水泥、中砂水泥沙浆铺贴。
 规格≥250mm≤800mm　不含找平、拉毛、及地面处理
(主材、勾缝剂业主自购，贴砖厚度不超过30mm)</t>
  </si>
  <si>
    <t>铺地砖</t>
  </si>
  <si>
    <t>京城唯一透明化报价，核算成本才是硬道理       TEL:0791</t>
  </si>
  <si>
    <t>工程地址：绿地香颂A3栋xx室</t>
  </si>
  <si>
    <t xml:space="preserve">          2012年 4  月   日</t>
  </si>
  <si>
    <t>2012年  4 月   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</si>
</sst>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9"/>
      <color indexed="63"/>
      <name val="宋体"/>
      <family val="0"/>
    </font>
    <font>
      <sz val="10"/>
      <name val="Times New Roman"/>
      <family val="1"/>
    </font>
    <font>
      <sz val="10.5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187" fontId="14" fillId="5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left" vertical="center" wrapText="1"/>
      <protection/>
    </xf>
    <xf numFmtId="0" fontId="2" fillId="0" borderId="0" xfId="16" applyFont="1">
      <alignment/>
      <protection/>
    </xf>
    <xf numFmtId="0" fontId="20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left" vertical="center" wrapText="1"/>
      <protection/>
    </xf>
    <xf numFmtId="0" fontId="10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2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justify" vertical="center"/>
    </xf>
    <xf numFmtId="0" fontId="2" fillId="3" borderId="1" xfId="17" applyFont="1" applyFill="1" applyBorder="1" applyAlignment="1">
      <alignment horizontal="left" vertical="top" wrapText="1"/>
      <protection/>
    </xf>
    <xf numFmtId="186" fontId="16" fillId="0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86" fontId="14" fillId="3" borderId="8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11" fillId="0" borderId="0" xfId="18" applyFont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11" fillId="2" borderId="0" xfId="18" applyFont="1" applyFill="1" applyBorder="1" applyAlignment="1" applyProtection="1">
      <alignment horizontal="left" vertical="center"/>
      <protection/>
    </xf>
    <xf numFmtId="0" fontId="25" fillId="6" borderId="0" xfId="0" applyFont="1" applyFill="1" applyBorder="1" applyAlignment="1" applyProtection="1">
      <alignment horizontal="left" vertical="center"/>
      <protection/>
    </xf>
    <xf numFmtId="0" fontId="14" fillId="5" borderId="10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16" applyFont="1" applyFill="1" applyBorder="1" applyAlignment="1">
      <alignment horizontal="center" vertical="center" wrapText="1"/>
      <protection/>
    </xf>
    <xf numFmtId="0" fontId="14" fillId="2" borderId="5" xfId="16" applyFont="1" applyFill="1" applyBorder="1" applyAlignment="1">
      <alignment horizontal="center" vertical="center" wrapText="1"/>
      <protection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86" fontId="14" fillId="3" borderId="4" xfId="0" applyNumberFormat="1" applyFont="1" applyFill="1" applyBorder="1" applyAlignment="1">
      <alignment horizontal="center" vertical="center"/>
    </xf>
    <xf numFmtId="186" fontId="14" fillId="3" borderId="5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9" fontId="16" fillId="5" borderId="4" xfId="0" applyNumberFormat="1" applyFont="1" applyFill="1" applyBorder="1" applyAlignment="1">
      <alignment horizontal="center" vertical="center"/>
    </xf>
    <xf numFmtId="9" fontId="16" fillId="5" borderId="5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常规_方案_2" xfId="16"/>
    <cellStyle name="常规_方案_3" xfId="17"/>
    <cellStyle name="常规_方案_9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4.875" style="1" customWidth="1"/>
    <col min="2" max="2" width="17.7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0.75390625" style="2" customWidth="1"/>
    <col min="10" max="10" width="12.00390625" style="5" bestFit="1" customWidth="1"/>
    <col min="11" max="12" width="9.00390625" style="5" customWidth="1"/>
    <col min="13" max="13" width="4.50390625" style="5" bestFit="1" customWidth="1"/>
    <col min="14" max="16384" width="9.00390625" style="5" customWidth="1"/>
  </cols>
  <sheetData>
    <row r="1" spans="1:15" s="6" customFormat="1" ht="22.5" customHeight="1">
      <c r="A1" s="182" t="s">
        <v>0</v>
      </c>
      <c r="B1" s="183"/>
      <c r="C1" s="183"/>
      <c r="D1" s="183"/>
      <c r="E1" s="183"/>
      <c r="F1" s="183"/>
      <c r="G1" s="183"/>
      <c r="H1" s="183"/>
      <c r="I1" s="184"/>
      <c r="J1" s="29"/>
      <c r="K1" s="19"/>
      <c r="L1" s="19"/>
      <c r="M1" s="19"/>
      <c r="N1" s="19"/>
      <c r="O1" s="19"/>
    </row>
    <row r="2" spans="1:15" s="6" customFormat="1" ht="22.5" customHeight="1">
      <c r="A2" s="185" t="s">
        <v>179</v>
      </c>
      <c r="B2" s="186"/>
      <c r="C2" s="187"/>
      <c r="D2" s="187"/>
      <c r="E2" s="187"/>
      <c r="F2" s="187"/>
      <c r="G2" s="187"/>
      <c r="H2" s="187"/>
      <c r="I2" s="187"/>
      <c r="J2" s="29"/>
      <c r="K2" s="19"/>
      <c r="L2" s="19"/>
      <c r="M2" s="19"/>
      <c r="N2" s="19"/>
      <c r="O2" s="19"/>
    </row>
    <row r="3" spans="1:15" s="6" customFormat="1" ht="22.5" customHeight="1">
      <c r="A3" s="188" t="s">
        <v>180</v>
      </c>
      <c r="B3" s="189"/>
      <c r="C3" s="189"/>
      <c r="D3" s="189"/>
      <c r="E3" s="189"/>
      <c r="F3" s="189"/>
      <c r="G3" s="189"/>
      <c r="H3" s="189"/>
      <c r="I3" s="158"/>
      <c r="J3" s="29"/>
      <c r="K3" s="19"/>
      <c r="L3" s="19"/>
      <c r="M3" s="19"/>
      <c r="N3" s="19"/>
      <c r="O3" s="19"/>
    </row>
    <row r="4" spans="1:15" s="6" customFormat="1" ht="21.75" customHeight="1">
      <c r="A4" s="155" t="s">
        <v>175</v>
      </c>
      <c r="B4" s="155"/>
      <c r="C4" s="155"/>
      <c r="D4" s="155"/>
      <c r="E4" s="155"/>
      <c r="F4" s="155"/>
      <c r="G4" s="155"/>
      <c r="H4" s="155"/>
      <c r="I4" s="155"/>
      <c r="J4" s="29"/>
      <c r="K4" s="19"/>
      <c r="L4" s="19"/>
      <c r="M4" s="19"/>
      <c r="N4" s="19"/>
      <c r="O4" s="19"/>
    </row>
    <row r="5" spans="1:9" s="128" customFormat="1" ht="21.75" customHeight="1">
      <c r="A5" s="176" t="s">
        <v>129</v>
      </c>
      <c r="B5" s="177"/>
      <c r="C5" s="177"/>
      <c r="D5" s="177"/>
      <c r="E5" s="177"/>
      <c r="F5" s="177"/>
      <c r="G5" s="177"/>
      <c r="H5" s="178"/>
      <c r="I5" s="179"/>
    </row>
    <row r="6" spans="1:15" s="7" customFormat="1" ht="19.5" customHeight="1">
      <c r="A6" s="180" t="s">
        <v>1</v>
      </c>
      <c r="B6" s="172" t="s">
        <v>2</v>
      </c>
      <c r="C6" s="172" t="s">
        <v>3</v>
      </c>
      <c r="D6" s="172" t="s">
        <v>4</v>
      </c>
      <c r="E6" s="174" t="s">
        <v>5</v>
      </c>
      <c r="F6" s="175"/>
      <c r="G6" s="174" t="s">
        <v>6</v>
      </c>
      <c r="H6" s="175"/>
      <c r="I6" s="172" t="s">
        <v>7</v>
      </c>
      <c r="J6" s="30"/>
      <c r="K6" s="20"/>
      <c r="L6" s="20"/>
      <c r="M6" s="20"/>
      <c r="N6" s="20"/>
      <c r="O6" s="20"/>
    </row>
    <row r="7" spans="1:15" ht="18.75" customHeight="1">
      <c r="A7" s="181"/>
      <c r="B7" s="173"/>
      <c r="C7" s="173"/>
      <c r="D7" s="173"/>
      <c r="E7" s="31" t="s">
        <v>8</v>
      </c>
      <c r="F7" s="31" t="s">
        <v>9</v>
      </c>
      <c r="G7" s="31" t="s">
        <v>8</v>
      </c>
      <c r="H7" s="31" t="s">
        <v>9</v>
      </c>
      <c r="I7" s="173"/>
      <c r="J7" s="32"/>
      <c r="K7" s="11"/>
      <c r="L7" s="11"/>
      <c r="M7" s="11"/>
      <c r="N7" s="11"/>
      <c r="O7" s="11"/>
    </row>
    <row r="8" spans="1:15" s="109" customFormat="1" ht="20.25" customHeight="1">
      <c r="A8" s="140">
        <v>4</v>
      </c>
      <c r="B8" s="105" t="s">
        <v>113</v>
      </c>
      <c r="C8" s="95">
        <v>3.08</v>
      </c>
      <c r="D8" s="95" t="s">
        <v>11</v>
      </c>
      <c r="E8" s="106">
        <v>65</v>
      </c>
      <c r="F8" s="107">
        <f>E8*C8</f>
        <v>200.20000000000002</v>
      </c>
      <c r="G8" s="106">
        <v>55</v>
      </c>
      <c r="H8" s="107">
        <f>G8*C8</f>
        <v>169.4</v>
      </c>
      <c r="I8" s="97" t="s">
        <v>112</v>
      </c>
      <c r="J8" s="134"/>
      <c r="K8" s="108"/>
      <c r="L8" s="108"/>
      <c r="M8" s="108"/>
      <c r="N8" s="108"/>
      <c r="O8" s="108"/>
    </row>
    <row r="9" spans="1:9" s="9" customFormat="1" ht="18" customHeight="1">
      <c r="A9" s="104">
        <v>6</v>
      </c>
      <c r="B9" s="118" t="s">
        <v>130</v>
      </c>
      <c r="C9" s="110">
        <v>3.08</v>
      </c>
      <c r="D9" s="95" t="s">
        <v>11</v>
      </c>
      <c r="E9" s="110">
        <v>20</v>
      </c>
      <c r="F9" s="119">
        <f>E9*C9</f>
        <v>61.6</v>
      </c>
      <c r="G9" s="110">
        <v>12</v>
      </c>
      <c r="H9" s="119">
        <f>G9*C9</f>
        <v>36.96</v>
      </c>
      <c r="I9" s="111" t="s">
        <v>156</v>
      </c>
    </row>
    <row r="10" spans="1:15" s="9" customFormat="1" ht="20.25" customHeight="1">
      <c r="A10" s="104">
        <v>19</v>
      </c>
      <c r="B10" s="94" t="s">
        <v>110</v>
      </c>
      <c r="C10" s="95">
        <v>3</v>
      </c>
      <c r="D10" s="95" t="s">
        <v>68</v>
      </c>
      <c r="E10" s="95">
        <v>0</v>
      </c>
      <c r="F10" s="96">
        <f>E10*C10</f>
        <v>0</v>
      </c>
      <c r="G10" s="95">
        <v>100</v>
      </c>
      <c r="H10" s="135">
        <f>G10*C10</f>
        <v>300</v>
      </c>
      <c r="I10" s="94" t="s">
        <v>111</v>
      </c>
      <c r="J10" s="116"/>
      <c r="K10" s="116"/>
      <c r="L10" s="116"/>
      <c r="M10" s="116"/>
      <c r="N10" s="116"/>
      <c r="O10" s="116"/>
    </row>
    <row r="11" spans="1:15" s="9" customFormat="1" ht="27.75" customHeight="1">
      <c r="A11" s="104">
        <v>24</v>
      </c>
      <c r="B11" s="118" t="s">
        <v>115</v>
      </c>
      <c r="C11" s="110">
        <v>1</v>
      </c>
      <c r="D11" s="110" t="s">
        <v>116</v>
      </c>
      <c r="E11" s="110">
        <v>50</v>
      </c>
      <c r="F11" s="119">
        <f>E11*C11</f>
        <v>50</v>
      </c>
      <c r="G11" s="110">
        <v>180</v>
      </c>
      <c r="H11" s="136">
        <f>G11*C11</f>
        <v>180</v>
      </c>
      <c r="I11" s="111" t="s">
        <v>157</v>
      </c>
      <c r="J11" s="117"/>
      <c r="K11" s="117"/>
      <c r="L11" s="166"/>
      <c r="M11" s="167"/>
      <c r="N11" s="117"/>
      <c r="O11" s="117"/>
    </row>
    <row r="12" spans="1:15" s="9" customFormat="1" ht="27.75" customHeight="1">
      <c r="A12" s="104">
        <v>25</v>
      </c>
      <c r="B12" s="118" t="s">
        <v>141</v>
      </c>
      <c r="C12" s="110"/>
      <c r="D12" s="110"/>
      <c r="E12" s="110"/>
      <c r="F12" s="119">
        <f>SUM(F8:F11)</f>
        <v>311.8</v>
      </c>
      <c r="G12" s="110"/>
      <c r="H12" s="136">
        <f>SUM(H8:H11)</f>
        <v>686.36</v>
      </c>
      <c r="I12" s="111"/>
      <c r="J12" s="117"/>
      <c r="K12" s="117"/>
      <c r="L12" s="166"/>
      <c r="M12" s="167"/>
      <c r="N12" s="117"/>
      <c r="O12" s="117"/>
    </row>
    <row r="13" spans="1:15" ht="18" customHeight="1">
      <c r="A13" s="168" t="s">
        <v>114</v>
      </c>
      <c r="B13" s="169"/>
      <c r="C13" s="34"/>
      <c r="D13" s="34"/>
      <c r="E13" s="33"/>
      <c r="F13" s="33"/>
      <c r="G13" s="34"/>
      <c r="H13" s="33"/>
      <c r="I13" s="72"/>
      <c r="J13" s="32"/>
      <c r="K13" s="11"/>
      <c r="L13" s="11"/>
      <c r="M13" s="11"/>
      <c r="N13" s="11"/>
      <c r="O13" s="11"/>
    </row>
    <row r="14" spans="1:15" s="9" customFormat="1" ht="21" customHeight="1">
      <c r="A14" s="36">
        <v>1</v>
      </c>
      <c r="B14" s="37" t="s">
        <v>10</v>
      </c>
      <c r="C14" s="38">
        <v>26.8</v>
      </c>
      <c r="D14" s="38" t="s">
        <v>11</v>
      </c>
      <c r="E14" s="38">
        <v>9</v>
      </c>
      <c r="F14" s="39">
        <f aca="true" t="shared" si="0" ref="F14:F24">E14*C14</f>
        <v>241.20000000000002</v>
      </c>
      <c r="G14" s="38">
        <v>12</v>
      </c>
      <c r="H14" s="137">
        <f>G14*C14</f>
        <v>321.6</v>
      </c>
      <c r="I14" s="25" t="s">
        <v>12</v>
      </c>
      <c r="J14" s="32"/>
      <c r="K14" s="21"/>
      <c r="L14" s="21"/>
      <c r="M14" s="21"/>
      <c r="N14" s="21"/>
      <c r="O14" s="21"/>
    </row>
    <row r="15" spans="1:15" s="8" customFormat="1" ht="18" customHeight="1">
      <c r="A15" s="36">
        <v>2</v>
      </c>
      <c r="B15" s="37" t="s">
        <v>105</v>
      </c>
      <c r="C15" s="38">
        <v>71.5</v>
      </c>
      <c r="D15" s="38" t="s">
        <v>11</v>
      </c>
      <c r="E15" s="38">
        <v>3</v>
      </c>
      <c r="F15" s="39">
        <f t="shared" si="0"/>
        <v>214.5</v>
      </c>
      <c r="G15" s="38">
        <v>3</v>
      </c>
      <c r="H15" s="137">
        <f>G15*C15</f>
        <v>214.5</v>
      </c>
      <c r="I15" s="25" t="s">
        <v>158</v>
      </c>
      <c r="J15" s="32"/>
      <c r="K15" s="14"/>
      <c r="L15" s="14"/>
      <c r="M15" s="14"/>
      <c r="N15" s="14"/>
      <c r="O15" s="14"/>
    </row>
    <row r="16" spans="1:15" s="8" customFormat="1" ht="24" customHeight="1">
      <c r="A16" s="36">
        <v>3</v>
      </c>
      <c r="B16" s="37" t="s">
        <v>13</v>
      </c>
      <c r="C16" s="38">
        <v>71.5</v>
      </c>
      <c r="D16" s="38" t="s">
        <v>11</v>
      </c>
      <c r="E16" s="38">
        <v>9</v>
      </c>
      <c r="F16" s="39">
        <f t="shared" si="0"/>
        <v>643.5</v>
      </c>
      <c r="G16" s="38">
        <v>12</v>
      </c>
      <c r="H16" s="137">
        <f aca="true" t="shared" si="1" ref="H16:H21">G16*C16</f>
        <v>858</v>
      </c>
      <c r="I16" s="25" t="s">
        <v>12</v>
      </c>
      <c r="J16" s="32"/>
      <c r="K16" s="14"/>
      <c r="L16" s="14"/>
      <c r="M16" s="14"/>
      <c r="N16" s="14"/>
      <c r="O16" s="14"/>
    </row>
    <row r="17" spans="1:30" s="13" customFormat="1" ht="37.5" customHeight="1">
      <c r="A17" s="159">
        <v>4</v>
      </c>
      <c r="B17" s="160" t="s">
        <v>14</v>
      </c>
      <c r="C17" s="151">
        <v>26.8</v>
      </c>
      <c r="D17" s="151" t="s">
        <v>11</v>
      </c>
      <c r="E17" s="151">
        <v>10</v>
      </c>
      <c r="F17" s="161">
        <f t="shared" si="0"/>
        <v>268</v>
      </c>
      <c r="G17" s="151">
        <v>25</v>
      </c>
      <c r="H17" s="162">
        <f t="shared" si="1"/>
        <v>670</v>
      </c>
      <c r="I17" s="111" t="s">
        <v>177</v>
      </c>
      <c r="J17" s="113"/>
      <c r="K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15" s="9" customFormat="1" ht="27.75" customHeight="1">
      <c r="A18" s="36">
        <v>6</v>
      </c>
      <c r="B18" s="118" t="s">
        <v>117</v>
      </c>
      <c r="C18" s="38">
        <v>26.8</v>
      </c>
      <c r="D18" s="110" t="s">
        <v>11</v>
      </c>
      <c r="E18" s="110">
        <v>10</v>
      </c>
      <c r="F18" s="119">
        <f t="shared" si="0"/>
        <v>268</v>
      </c>
      <c r="G18" s="110">
        <v>0</v>
      </c>
      <c r="H18" s="136">
        <f t="shared" si="1"/>
        <v>0</v>
      </c>
      <c r="I18" s="111" t="s">
        <v>118</v>
      </c>
      <c r="J18" s="129"/>
      <c r="K18" s="139"/>
      <c r="L18" s="121"/>
      <c r="M18" s="121"/>
      <c r="N18" s="121"/>
      <c r="O18" s="120"/>
    </row>
    <row r="19" spans="1:10" ht="27.75" customHeight="1">
      <c r="A19" s="36">
        <v>7</v>
      </c>
      <c r="B19" s="98" t="s">
        <v>24</v>
      </c>
      <c r="C19" s="38">
        <v>2</v>
      </c>
      <c r="D19" s="95" t="s">
        <v>25</v>
      </c>
      <c r="E19" s="100">
        <v>15</v>
      </c>
      <c r="F19" s="119">
        <f t="shared" si="0"/>
        <v>30</v>
      </c>
      <c r="G19" s="99">
        <v>15</v>
      </c>
      <c r="H19" s="135">
        <f t="shared" si="1"/>
        <v>30</v>
      </c>
      <c r="I19" s="138" t="s">
        <v>109</v>
      </c>
      <c r="J19" s="11"/>
    </row>
    <row r="20" spans="1:30" s="13" customFormat="1" ht="37.5" customHeight="1">
      <c r="A20" s="36">
        <v>9</v>
      </c>
      <c r="B20" s="94" t="s">
        <v>106</v>
      </c>
      <c r="C20" s="38">
        <v>25.2</v>
      </c>
      <c r="D20" s="95" t="s">
        <v>15</v>
      </c>
      <c r="E20" s="95">
        <v>2</v>
      </c>
      <c r="F20" s="96">
        <f t="shared" si="0"/>
        <v>50.4</v>
      </c>
      <c r="G20" s="95">
        <v>8</v>
      </c>
      <c r="H20" s="39">
        <f t="shared" si="1"/>
        <v>201.6</v>
      </c>
      <c r="I20" s="101" t="s">
        <v>132</v>
      </c>
      <c r="J20" s="5"/>
      <c r="K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256" s="9" customFormat="1" ht="37.5" customHeight="1">
      <c r="A21" s="36">
        <v>13</v>
      </c>
      <c r="B21" s="98" t="s">
        <v>16</v>
      </c>
      <c r="C21" s="38">
        <v>26.8</v>
      </c>
      <c r="D21" s="38" t="s">
        <v>104</v>
      </c>
      <c r="E21" s="100">
        <v>45</v>
      </c>
      <c r="F21" s="96">
        <f t="shared" si="0"/>
        <v>1206</v>
      </c>
      <c r="G21" s="99">
        <v>50</v>
      </c>
      <c r="H21" s="39">
        <f t="shared" si="1"/>
        <v>1340</v>
      </c>
      <c r="I21" s="115" t="s">
        <v>133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9" s="146" customFormat="1" ht="62.25" customHeight="1">
      <c r="A22" s="114">
        <v>19</v>
      </c>
      <c r="B22" s="142" t="s">
        <v>159</v>
      </c>
      <c r="C22" s="114">
        <v>0</v>
      </c>
      <c r="D22" s="143" t="s">
        <v>131</v>
      </c>
      <c r="E22" s="143">
        <v>75</v>
      </c>
      <c r="F22" s="144">
        <f t="shared" si="0"/>
        <v>0</v>
      </c>
      <c r="G22" s="143">
        <v>90</v>
      </c>
      <c r="H22" s="144">
        <f>G22*C22</f>
        <v>0</v>
      </c>
      <c r="I22" s="145" t="s">
        <v>137</v>
      </c>
    </row>
    <row r="23" spans="1:9" s="146" customFormat="1" ht="63.75" customHeight="1">
      <c r="A23" s="114">
        <v>20</v>
      </c>
      <c r="B23" s="142" t="s">
        <v>107</v>
      </c>
      <c r="C23" s="114">
        <v>0</v>
      </c>
      <c r="D23" s="143" t="s">
        <v>11</v>
      </c>
      <c r="E23" s="143">
        <v>80</v>
      </c>
      <c r="F23" s="144">
        <f t="shared" si="0"/>
        <v>0</v>
      </c>
      <c r="G23" s="143">
        <v>90</v>
      </c>
      <c r="H23" s="144">
        <f>G23*C23</f>
        <v>0</v>
      </c>
      <c r="I23" s="145" t="s">
        <v>138</v>
      </c>
    </row>
    <row r="24" spans="1:9" s="146" customFormat="1" ht="63.75" customHeight="1">
      <c r="A24" s="114">
        <v>21</v>
      </c>
      <c r="B24" s="142" t="s">
        <v>146</v>
      </c>
      <c r="C24" s="114">
        <v>0</v>
      </c>
      <c r="D24" s="143" t="s">
        <v>11</v>
      </c>
      <c r="E24" s="143">
        <v>80</v>
      </c>
      <c r="F24" s="144">
        <f t="shared" si="0"/>
        <v>0</v>
      </c>
      <c r="G24" s="143">
        <v>90</v>
      </c>
      <c r="H24" s="144">
        <f>G24*C24</f>
        <v>0</v>
      </c>
      <c r="I24" s="145" t="s">
        <v>138</v>
      </c>
    </row>
    <row r="25" spans="1:30" s="8" customFormat="1" ht="31.5" customHeight="1">
      <c r="A25" s="36">
        <v>26</v>
      </c>
      <c r="B25" s="94" t="s">
        <v>142</v>
      </c>
      <c r="C25" s="95"/>
      <c r="D25" s="95"/>
      <c r="E25" s="95"/>
      <c r="F25" s="96">
        <f>SUM(F14:F24)</f>
        <v>2921.6000000000004</v>
      </c>
      <c r="G25" s="95"/>
      <c r="H25" s="39">
        <f>SUM(H14:H24)</f>
        <v>3635.7</v>
      </c>
      <c r="I25" s="97"/>
      <c r="J25" s="129"/>
      <c r="K25" s="129"/>
      <c r="L25" s="129"/>
      <c r="M25" s="129"/>
      <c r="N25" s="129"/>
      <c r="O25" s="129"/>
      <c r="P25" s="2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15" ht="18" customHeight="1">
      <c r="A26" s="168" t="s">
        <v>18</v>
      </c>
      <c r="B26" s="169"/>
      <c r="C26" s="34"/>
      <c r="D26" s="34"/>
      <c r="E26" s="33"/>
      <c r="F26" s="33"/>
      <c r="G26" s="34"/>
      <c r="H26" s="33"/>
      <c r="I26" s="35"/>
      <c r="J26" s="32"/>
      <c r="K26" s="11"/>
      <c r="L26" s="11"/>
      <c r="M26" s="11"/>
      <c r="N26" s="11"/>
      <c r="O26" s="11"/>
    </row>
    <row r="27" spans="1:15" s="8" customFormat="1" ht="31.5" customHeight="1">
      <c r="A27" s="36">
        <v>1</v>
      </c>
      <c r="B27" s="37" t="s">
        <v>155</v>
      </c>
      <c r="C27" s="38">
        <v>13.3</v>
      </c>
      <c r="D27" s="38" t="s">
        <v>11</v>
      </c>
      <c r="E27" s="38">
        <v>3</v>
      </c>
      <c r="F27" s="39">
        <f aca="true" t="shared" si="2" ref="F27:F32">E27*C27</f>
        <v>39.900000000000006</v>
      </c>
      <c r="G27" s="38">
        <v>3</v>
      </c>
      <c r="H27" s="39">
        <f>G27*C27</f>
        <v>39.900000000000006</v>
      </c>
      <c r="I27" s="25" t="s">
        <v>158</v>
      </c>
      <c r="J27" s="32"/>
      <c r="K27" s="14"/>
      <c r="L27" s="14"/>
      <c r="M27" s="14"/>
      <c r="N27" s="14"/>
      <c r="O27" s="14"/>
    </row>
    <row r="28" spans="1:15" s="9" customFormat="1" ht="30.75" customHeight="1">
      <c r="A28" s="36">
        <v>2</v>
      </c>
      <c r="B28" s="37" t="s">
        <v>10</v>
      </c>
      <c r="C28" s="38">
        <v>4.4</v>
      </c>
      <c r="D28" s="38" t="s">
        <v>11</v>
      </c>
      <c r="E28" s="38">
        <v>9</v>
      </c>
      <c r="F28" s="39">
        <f t="shared" si="2"/>
        <v>39.6</v>
      </c>
      <c r="G28" s="38">
        <v>12</v>
      </c>
      <c r="H28" s="39">
        <f>C28*G28</f>
        <v>52.800000000000004</v>
      </c>
      <c r="I28" s="25" t="s">
        <v>12</v>
      </c>
      <c r="J28" s="32"/>
      <c r="K28" s="21"/>
      <c r="L28" s="21"/>
      <c r="M28" s="21"/>
      <c r="N28" s="21"/>
      <c r="O28" s="21"/>
    </row>
    <row r="29" spans="1:15" s="8" customFormat="1" ht="31.5" customHeight="1">
      <c r="A29" s="36">
        <v>3</v>
      </c>
      <c r="B29" s="37" t="s">
        <v>13</v>
      </c>
      <c r="C29" s="38">
        <v>13.3</v>
      </c>
      <c r="D29" s="38" t="s">
        <v>11</v>
      </c>
      <c r="E29" s="38">
        <v>9</v>
      </c>
      <c r="F29" s="39">
        <f t="shared" si="2"/>
        <v>119.7</v>
      </c>
      <c r="G29" s="38">
        <v>12</v>
      </c>
      <c r="H29" s="39">
        <f>C29*G29</f>
        <v>159.60000000000002</v>
      </c>
      <c r="I29" s="25" t="s">
        <v>12</v>
      </c>
      <c r="J29" s="32"/>
      <c r="K29" s="14"/>
      <c r="L29" s="14"/>
      <c r="M29" s="14"/>
      <c r="N29" s="14"/>
      <c r="O29" s="14"/>
    </row>
    <row r="30" spans="1:9" s="146" customFormat="1" ht="93" customHeight="1">
      <c r="A30" s="114">
        <v>6</v>
      </c>
      <c r="B30" s="142" t="s">
        <v>108</v>
      </c>
      <c r="C30" s="143">
        <v>0</v>
      </c>
      <c r="D30" s="143" t="s">
        <v>11</v>
      </c>
      <c r="E30" s="143">
        <v>75</v>
      </c>
      <c r="F30" s="144">
        <f t="shared" si="2"/>
        <v>0</v>
      </c>
      <c r="G30" s="143">
        <v>73</v>
      </c>
      <c r="H30" s="144">
        <f>G30*C30</f>
        <v>0</v>
      </c>
      <c r="I30" s="153" t="s">
        <v>136</v>
      </c>
    </row>
    <row r="31" spans="1:9" s="146" customFormat="1" ht="84" customHeight="1">
      <c r="A31" s="114">
        <v>7</v>
      </c>
      <c r="B31" s="142" t="s">
        <v>21</v>
      </c>
      <c r="C31" s="143">
        <v>0</v>
      </c>
      <c r="D31" s="143" t="s">
        <v>11</v>
      </c>
      <c r="E31" s="143">
        <v>75</v>
      </c>
      <c r="F31" s="144">
        <f t="shared" si="2"/>
        <v>0</v>
      </c>
      <c r="G31" s="143">
        <v>90</v>
      </c>
      <c r="H31" s="144">
        <f>G31*C31</f>
        <v>0</v>
      </c>
      <c r="I31" s="153" t="s">
        <v>136</v>
      </c>
    </row>
    <row r="32" spans="1:9" s="8" customFormat="1" ht="37.5" customHeight="1">
      <c r="A32" s="36">
        <v>8</v>
      </c>
      <c r="B32" s="98" t="s">
        <v>134</v>
      </c>
      <c r="C32" s="42">
        <v>0</v>
      </c>
      <c r="D32" s="99" t="s">
        <v>11</v>
      </c>
      <c r="E32" s="99">
        <v>25</v>
      </c>
      <c r="F32" s="102">
        <f t="shared" si="2"/>
        <v>0</v>
      </c>
      <c r="G32" s="99">
        <v>20</v>
      </c>
      <c r="H32" s="102">
        <f>G32*C32</f>
        <v>0</v>
      </c>
      <c r="I32" s="127" t="s">
        <v>135</v>
      </c>
    </row>
    <row r="33" spans="1:30" s="8" customFormat="1" ht="31.5" customHeight="1">
      <c r="A33" s="36">
        <v>14</v>
      </c>
      <c r="B33" s="94" t="s">
        <v>142</v>
      </c>
      <c r="C33" s="95"/>
      <c r="D33" s="95"/>
      <c r="E33" s="95"/>
      <c r="F33" s="96">
        <f>SUM(F27:F32)</f>
        <v>199.2</v>
      </c>
      <c r="G33" s="95"/>
      <c r="H33" s="39">
        <f>SUM(H27:H32)</f>
        <v>252.30000000000004</v>
      </c>
      <c r="I33" s="97"/>
      <c r="J33" s="129"/>
      <c r="K33" s="129"/>
      <c r="L33" s="129"/>
      <c r="M33" s="129"/>
      <c r="N33" s="129"/>
      <c r="O33" s="129"/>
      <c r="P33" s="21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10" ht="18" customHeight="1">
      <c r="A34" s="170" t="s">
        <v>99</v>
      </c>
      <c r="B34" s="171"/>
      <c r="C34" s="46"/>
      <c r="D34" s="46"/>
      <c r="E34" s="45"/>
      <c r="F34" s="45"/>
      <c r="G34" s="46"/>
      <c r="H34" s="45"/>
      <c r="I34" s="47"/>
      <c r="J34" s="43"/>
    </row>
    <row r="35" spans="1:15" s="8" customFormat="1" ht="31.5" customHeight="1">
      <c r="A35" s="36">
        <v>1</v>
      </c>
      <c r="B35" s="37" t="s">
        <v>105</v>
      </c>
      <c r="C35" s="38">
        <v>35.2</v>
      </c>
      <c r="D35" s="38" t="s">
        <v>11</v>
      </c>
      <c r="E35" s="38">
        <v>3</v>
      </c>
      <c r="F35" s="39">
        <f aca="true" t="shared" si="3" ref="F35:F40">E35*C35</f>
        <v>105.60000000000001</v>
      </c>
      <c r="G35" s="38">
        <v>3</v>
      </c>
      <c r="H35" s="39">
        <f aca="true" t="shared" si="4" ref="H35:H40">G35*C35</f>
        <v>105.60000000000001</v>
      </c>
      <c r="I35" s="25" t="s">
        <v>158</v>
      </c>
      <c r="J35" s="32"/>
      <c r="K35" s="14"/>
      <c r="L35" s="14"/>
      <c r="M35" s="14"/>
      <c r="N35" s="14"/>
      <c r="O35" s="14"/>
    </row>
    <row r="36" spans="1:10" s="9" customFormat="1" ht="27.75" customHeight="1">
      <c r="A36" s="42">
        <v>2</v>
      </c>
      <c r="B36" s="37" t="s">
        <v>10</v>
      </c>
      <c r="C36" s="38">
        <v>9.3</v>
      </c>
      <c r="D36" s="38" t="s">
        <v>11</v>
      </c>
      <c r="E36" s="38">
        <v>9</v>
      </c>
      <c r="F36" s="39">
        <f t="shared" si="3"/>
        <v>83.7</v>
      </c>
      <c r="G36" s="38">
        <v>12</v>
      </c>
      <c r="H36" s="39">
        <f t="shared" si="4"/>
        <v>111.60000000000001</v>
      </c>
      <c r="I36" s="25" t="s">
        <v>12</v>
      </c>
      <c r="J36" s="43"/>
    </row>
    <row r="37" spans="1:10" s="8" customFormat="1" ht="26.25" customHeight="1">
      <c r="A37" s="42">
        <v>3</v>
      </c>
      <c r="B37" s="37" t="s">
        <v>13</v>
      </c>
      <c r="C37" s="38">
        <v>35.2</v>
      </c>
      <c r="D37" s="38" t="s">
        <v>11</v>
      </c>
      <c r="E37" s="38">
        <v>9</v>
      </c>
      <c r="F37" s="39">
        <f t="shared" si="3"/>
        <v>316.8</v>
      </c>
      <c r="G37" s="38">
        <v>12</v>
      </c>
      <c r="H37" s="39">
        <f t="shared" si="4"/>
        <v>422.40000000000003</v>
      </c>
      <c r="I37" s="25" t="s">
        <v>12</v>
      </c>
      <c r="J37" s="43"/>
    </row>
    <row r="38" spans="1:9" s="146" customFormat="1" ht="93" customHeight="1">
      <c r="A38" s="114">
        <v>5</v>
      </c>
      <c r="B38" s="142" t="s">
        <v>108</v>
      </c>
      <c r="C38" s="143">
        <v>0</v>
      </c>
      <c r="D38" s="143" t="s">
        <v>11</v>
      </c>
      <c r="E38" s="143">
        <v>75</v>
      </c>
      <c r="F38" s="144">
        <f t="shared" si="3"/>
        <v>0</v>
      </c>
      <c r="G38" s="143">
        <v>73</v>
      </c>
      <c r="H38" s="144">
        <f t="shared" si="4"/>
        <v>0</v>
      </c>
      <c r="I38" s="153" t="s">
        <v>136</v>
      </c>
    </row>
    <row r="39" spans="1:9" s="146" customFormat="1" ht="84" customHeight="1">
      <c r="A39" s="114">
        <v>6</v>
      </c>
      <c r="B39" s="142" t="s">
        <v>21</v>
      </c>
      <c r="C39" s="143">
        <v>0</v>
      </c>
      <c r="D39" s="143" t="s">
        <v>11</v>
      </c>
      <c r="E39" s="143">
        <v>75</v>
      </c>
      <c r="F39" s="144">
        <f t="shared" si="3"/>
        <v>0</v>
      </c>
      <c r="G39" s="143">
        <v>90</v>
      </c>
      <c r="H39" s="144">
        <f t="shared" si="4"/>
        <v>0</v>
      </c>
      <c r="I39" s="153" t="s">
        <v>136</v>
      </c>
    </row>
    <row r="40" spans="1:9" s="8" customFormat="1" ht="37.5" customHeight="1">
      <c r="A40" s="36">
        <v>7</v>
      </c>
      <c r="B40" s="98" t="s">
        <v>134</v>
      </c>
      <c r="C40" s="42">
        <v>0</v>
      </c>
      <c r="D40" s="99" t="s">
        <v>11</v>
      </c>
      <c r="E40" s="99">
        <v>25</v>
      </c>
      <c r="F40" s="102">
        <f t="shared" si="3"/>
        <v>0</v>
      </c>
      <c r="G40" s="99">
        <v>20</v>
      </c>
      <c r="H40" s="102">
        <f t="shared" si="4"/>
        <v>0</v>
      </c>
      <c r="I40" s="127" t="s">
        <v>135</v>
      </c>
    </row>
    <row r="41" spans="1:20" s="8" customFormat="1" ht="31.5" customHeight="1">
      <c r="A41" s="42">
        <v>11</v>
      </c>
      <c r="B41" s="94" t="s">
        <v>142</v>
      </c>
      <c r="C41" s="95"/>
      <c r="D41" s="95"/>
      <c r="E41" s="95"/>
      <c r="F41" s="96">
        <f>SUM(F35:F40)</f>
        <v>506.1</v>
      </c>
      <c r="G41" s="95"/>
      <c r="H41" s="39">
        <f>SUM(H35:H40)</f>
        <v>639.6</v>
      </c>
      <c r="I41" s="97"/>
      <c r="J41" s="129"/>
      <c r="K41" s="129"/>
      <c r="L41" s="129"/>
      <c r="M41" s="129"/>
      <c r="N41" s="129"/>
      <c r="O41" s="129"/>
      <c r="P41" s="21"/>
      <c r="Q41" s="14"/>
      <c r="R41" s="14"/>
      <c r="S41" s="14"/>
      <c r="T41" s="14"/>
    </row>
    <row r="42" spans="1:10" ht="18" customHeight="1">
      <c r="A42" s="170" t="s">
        <v>147</v>
      </c>
      <c r="B42" s="171"/>
      <c r="C42" s="46"/>
      <c r="D42" s="46"/>
      <c r="E42" s="45"/>
      <c r="F42" s="45"/>
      <c r="G42" s="46"/>
      <c r="H42" s="45"/>
      <c r="I42" s="47"/>
      <c r="J42" s="43"/>
    </row>
    <row r="43" spans="1:15" s="8" customFormat="1" ht="31.5" customHeight="1">
      <c r="A43" s="36">
        <v>1</v>
      </c>
      <c r="B43" s="37" t="s">
        <v>105</v>
      </c>
      <c r="C43" s="38">
        <v>33.7</v>
      </c>
      <c r="D43" s="38" t="s">
        <v>11</v>
      </c>
      <c r="E43" s="38">
        <v>3</v>
      </c>
      <c r="F43" s="39">
        <f aca="true" t="shared" si="5" ref="F43:F48">E43*C43</f>
        <v>101.10000000000001</v>
      </c>
      <c r="G43" s="38">
        <v>3</v>
      </c>
      <c r="H43" s="39">
        <f aca="true" t="shared" si="6" ref="H43:H48">G43*C43</f>
        <v>101.10000000000001</v>
      </c>
      <c r="I43" s="25" t="s">
        <v>158</v>
      </c>
      <c r="J43" s="32"/>
      <c r="K43" s="14"/>
      <c r="L43" s="14"/>
      <c r="M43" s="14"/>
      <c r="N43" s="14"/>
      <c r="O43" s="14"/>
    </row>
    <row r="44" spans="1:10" s="9" customFormat="1" ht="27.75" customHeight="1">
      <c r="A44" s="42">
        <v>2</v>
      </c>
      <c r="B44" s="37" t="s">
        <v>10</v>
      </c>
      <c r="C44" s="38">
        <v>8.6</v>
      </c>
      <c r="D44" s="38" t="s">
        <v>11</v>
      </c>
      <c r="E44" s="38">
        <v>9</v>
      </c>
      <c r="F44" s="39">
        <f t="shared" si="5"/>
        <v>77.39999999999999</v>
      </c>
      <c r="G44" s="38">
        <v>12</v>
      </c>
      <c r="H44" s="39">
        <f t="shared" si="6"/>
        <v>103.19999999999999</v>
      </c>
      <c r="I44" s="25" t="s">
        <v>12</v>
      </c>
      <c r="J44" s="43"/>
    </row>
    <row r="45" spans="1:10" s="8" customFormat="1" ht="26.25" customHeight="1">
      <c r="A45" s="42">
        <v>3</v>
      </c>
      <c r="B45" s="37" t="s">
        <v>13</v>
      </c>
      <c r="C45" s="38">
        <v>33.7</v>
      </c>
      <c r="D45" s="38" t="s">
        <v>11</v>
      </c>
      <c r="E45" s="38">
        <v>9</v>
      </c>
      <c r="F45" s="39">
        <f t="shared" si="5"/>
        <v>303.3</v>
      </c>
      <c r="G45" s="38">
        <v>12</v>
      </c>
      <c r="H45" s="39">
        <f t="shared" si="6"/>
        <v>404.40000000000003</v>
      </c>
      <c r="I45" s="25" t="s">
        <v>12</v>
      </c>
      <c r="J45" s="43"/>
    </row>
    <row r="46" spans="1:9" s="146" customFormat="1" ht="93" customHeight="1">
      <c r="A46" s="114">
        <v>4</v>
      </c>
      <c r="B46" s="142" t="s">
        <v>108</v>
      </c>
      <c r="C46" s="143">
        <v>0</v>
      </c>
      <c r="D46" s="143" t="s">
        <v>11</v>
      </c>
      <c r="E46" s="143">
        <v>75</v>
      </c>
      <c r="F46" s="144">
        <f t="shared" si="5"/>
        <v>0</v>
      </c>
      <c r="G46" s="143">
        <v>73</v>
      </c>
      <c r="H46" s="144">
        <f t="shared" si="6"/>
        <v>0</v>
      </c>
      <c r="I46" s="153" t="s">
        <v>136</v>
      </c>
    </row>
    <row r="47" spans="1:9" s="146" customFormat="1" ht="84" customHeight="1">
      <c r="A47" s="114">
        <v>5</v>
      </c>
      <c r="B47" s="142" t="s">
        <v>21</v>
      </c>
      <c r="C47" s="143">
        <v>0</v>
      </c>
      <c r="D47" s="143" t="s">
        <v>11</v>
      </c>
      <c r="E47" s="143">
        <v>75</v>
      </c>
      <c r="F47" s="144">
        <f t="shared" si="5"/>
        <v>0</v>
      </c>
      <c r="G47" s="143">
        <v>90</v>
      </c>
      <c r="H47" s="144">
        <f t="shared" si="6"/>
        <v>0</v>
      </c>
      <c r="I47" s="153" t="s">
        <v>136</v>
      </c>
    </row>
    <row r="48" spans="1:9" s="8" customFormat="1" ht="37.5" customHeight="1">
      <c r="A48" s="42">
        <v>6</v>
      </c>
      <c r="B48" s="98" t="s">
        <v>134</v>
      </c>
      <c r="C48" s="42">
        <v>0</v>
      </c>
      <c r="D48" s="99" t="s">
        <v>11</v>
      </c>
      <c r="E48" s="99">
        <v>25</v>
      </c>
      <c r="F48" s="102">
        <f t="shared" si="5"/>
        <v>0</v>
      </c>
      <c r="G48" s="99">
        <v>20</v>
      </c>
      <c r="H48" s="102">
        <f t="shared" si="6"/>
        <v>0</v>
      </c>
      <c r="I48" s="127" t="s">
        <v>135</v>
      </c>
    </row>
    <row r="49" spans="1:31" s="8" customFormat="1" ht="31.5" customHeight="1">
      <c r="A49" s="36">
        <v>10</v>
      </c>
      <c r="B49" s="94" t="s">
        <v>143</v>
      </c>
      <c r="C49" s="95"/>
      <c r="D49" s="95"/>
      <c r="E49" s="95"/>
      <c r="F49" s="96">
        <f>SUM(F43:F48)</f>
        <v>481.8</v>
      </c>
      <c r="G49" s="95"/>
      <c r="H49" s="39">
        <f>SUM(H43:H48)</f>
        <v>608.7</v>
      </c>
      <c r="I49" s="97"/>
      <c r="J49" s="129"/>
      <c r="K49" s="129"/>
      <c r="L49" s="129"/>
      <c r="M49" s="129"/>
      <c r="N49" s="129"/>
      <c r="O49" s="129"/>
      <c r="P49" s="21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10" ht="15.75" customHeight="1">
      <c r="A50" s="170" t="s">
        <v>100</v>
      </c>
      <c r="B50" s="171"/>
      <c r="C50" s="49"/>
      <c r="D50" s="49"/>
      <c r="E50" s="50"/>
      <c r="F50" s="50"/>
      <c r="G50" s="51"/>
      <c r="H50" s="50"/>
      <c r="I50" s="52"/>
      <c r="J50" s="43"/>
    </row>
    <row r="51" spans="1:9" s="113" customFormat="1" ht="39.75" customHeight="1">
      <c r="A51" s="110">
        <v>1</v>
      </c>
      <c r="B51" s="160" t="s">
        <v>14</v>
      </c>
      <c r="C51" s="151">
        <v>9.1</v>
      </c>
      <c r="D51" s="151" t="s">
        <v>11</v>
      </c>
      <c r="E51" s="151">
        <v>10</v>
      </c>
      <c r="F51" s="161">
        <f>E51*C51</f>
        <v>91</v>
      </c>
      <c r="G51" s="151">
        <v>25</v>
      </c>
      <c r="H51" s="161">
        <f aca="true" t="shared" si="7" ref="H51:H58">G51*C51</f>
        <v>227.5</v>
      </c>
      <c r="I51" s="111" t="s">
        <v>22</v>
      </c>
    </row>
    <row r="52" spans="1:9" s="113" customFormat="1" ht="38.25" customHeight="1">
      <c r="A52" s="110">
        <v>2</v>
      </c>
      <c r="B52" s="160" t="s">
        <v>23</v>
      </c>
      <c r="C52" s="151">
        <v>31</v>
      </c>
      <c r="D52" s="151" t="s">
        <v>11</v>
      </c>
      <c r="E52" s="151">
        <v>10</v>
      </c>
      <c r="F52" s="161">
        <f>E52*C52</f>
        <v>310</v>
      </c>
      <c r="G52" s="151">
        <v>25</v>
      </c>
      <c r="H52" s="161">
        <f t="shared" si="7"/>
        <v>775</v>
      </c>
      <c r="I52" s="111" t="s">
        <v>22</v>
      </c>
    </row>
    <row r="53" spans="1:10" s="9" customFormat="1" ht="19.5" customHeight="1">
      <c r="A53" s="42">
        <v>3</v>
      </c>
      <c r="B53" s="37" t="s">
        <v>24</v>
      </c>
      <c r="C53" s="38">
        <v>2</v>
      </c>
      <c r="D53" s="38" t="s">
        <v>25</v>
      </c>
      <c r="E53" s="38">
        <v>15</v>
      </c>
      <c r="F53" s="39">
        <f>E53*C53</f>
        <v>30</v>
      </c>
      <c r="G53" s="38">
        <v>15</v>
      </c>
      <c r="H53" s="39">
        <f t="shared" si="7"/>
        <v>30</v>
      </c>
      <c r="I53" s="25" t="s">
        <v>26</v>
      </c>
      <c r="J53" s="43"/>
    </row>
    <row r="54" spans="1:30" ht="20.25" customHeight="1">
      <c r="A54" s="42">
        <v>4</v>
      </c>
      <c r="B54" s="53" t="s">
        <v>97</v>
      </c>
      <c r="C54" s="38">
        <f>2.7*1.2+9.6*0.2</f>
        <v>5.16</v>
      </c>
      <c r="D54" s="38" t="s">
        <v>11</v>
      </c>
      <c r="E54" s="36">
        <v>25</v>
      </c>
      <c r="F54" s="39">
        <f>E54*C54</f>
        <v>129</v>
      </c>
      <c r="G54" s="36">
        <v>20</v>
      </c>
      <c r="H54" s="39">
        <f t="shared" si="7"/>
        <v>103.2</v>
      </c>
      <c r="I54" s="37" t="s">
        <v>176</v>
      </c>
      <c r="J54" s="130"/>
      <c r="K54" s="23"/>
      <c r="L54" s="2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0.25" customHeight="1">
      <c r="A55" s="42">
        <v>5</v>
      </c>
      <c r="B55" s="53" t="s">
        <v>96</v>
      </c>
      <c r="C55" s="38">
        <v>9.1</v>
      </c>
      <c r="D55" s="38" t="s">
        <v>11</v>
      </c>
      <c r="E55" s="36">
        <v>25</v>
      </c>
      <c r="F55" s="39">
        <f>E55*C55</f>
        <v>227.5</v>
      </c>
      <c r="G55" s="36">
        <v>20</v>
      </c>
      <c r="H55" s="39">
        <f t="shared" si="7"/>
        <v>182</v>
      </c>
      <c r="I55" s="37" t="s">
        <v>148</v>
      </c>
      <c r="J55" s="44"/>
      <c r="K55" s="23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15" s="9" customFormat="1" ht="31.5" customHeight="1">
      <c r="A56" s="42">
        <v>6</v>
      </c>
      <c r="B56" s="40" t="s">
        <v>27</v>
      </c>
      <c r="C56" s="42">
        <v>2</v>
      </c>
      <c r="D56" s="42" t="s">
        <v>28</v>
      </c>
      <c r="E56" s="42">
        <v>85</v>
      </c>
      <c r="F56" s="126">
        <f>C56*E56</f>
        <v>170</v>
      </c>
      <c r="G56" s="42">
        <v>95</v>
      </c>
      <c r="H56" s="126">
        <f t="shared" si="7"/>
        <v>190</v>
      </c>
      <c r="I56" s="40" t="s">
        <v>29</v>
      </c>
      <c r="J56" s="44"/>
      <c r="K56" s="23"/>
      <c r="L56" s="23"/>
      <c r="M56" s="21"/>
      <c r="N56" s="21"/>
      <c r="O56" s="21"/>
    </row>
    <row r="57" spans="1:16" s="8" customFormat="1" ht="31.5" customHeight="1">
      <c r="A57" s="42">
        <v>7</v>
      </c>
      <c r="B57" s="94" t="s">
        <v>19</v>
      </c>
      <c r="C57" s="95">
        <v>9.2</v>
      </c>
      <c r="D57" s="95" t="s">
        <v>11</v>
      </c>
      <c r="E57" s="95">
        <v>15</v>
      </c>
      <c r="F57" s="96">
        <f>C57*E57</f>
        <v>138</v>
      </c>
      <c r="G57" s="95">
        <v>15</v>
      </c>
      <c r="H57" s="39">
        <f t="shared" si="7"/>
        <v>138</v>
      </c>
      <c r="I57" s="97" t="s">
        <v>20</v>
      </c>
      <c r="J57" s="129"/>
      <c r="K57" s="129"/>
      <c r="L57" s="129"/>
      <c r="M57" s="129"/>
      <c r="N57" s="129"/>
      <c r="O57" s="129"/>
      <c r="P57" s="9"/>
    </row>
    <row r="58" spans="1:15" s="8" customFormat="1" ht="27.75" customHeight="1">
      <c r="A58" s="42">
        <v>8</v>
      </c>
      <c r="B58" s="118" t="s">
        <v>120</v>
      </c>
      <c r="C58" s="110">
        <v>0</v>
      </c>
      <c r="D58" s="110" t="s">
        <v>126</v>
      </c>
      <c r="E58" s="110">
        <v>0</v>
      </c>
      <c r="F58" s="119">
        <f>E58*C58</f>
        <v>0</v>
      </c>
      <c r="G58" s="110">
        <v>15</v>
      </c>
      <c r="H58" s="119">
        <f t="shared" si="7"/>
        <v>0</v>
      </c>
      <c r="I58" s="111" t="s">
        <v>121</v>
      </c>
      <c r="J58" s="14"/>
      <c r="K58" s="14"/>
      <c r="L58" s="14"/>
      <c r="M58" s="14"/>
      <c r="N58" s="14"/>
      <c r="O58" s="14"/>
    </row>
    <row r="59" spans="1:9" s="8" customFormat="1" ht="27.75" customHeight="1">
      <c r="A59" s="42">
        <v>10</v>
      </c>
      <c r="B59" s="118" t="s">
        <v>144</v>
      </c>
      <c r="C59" s="110"/>
      <c r="D59" s="110"/>
      <c r="E59" s="110"/>
      <c r="F59" s="119">
        <f>SUM(F51:F58)</f>
        <v>1095.5</v>
      </c>
      <c r="G59" s="110"/>
      <c r="H59" s="119">
        <f>SUM(H51:H58)</f>
        <v>1645.7</v>
      </c>
      <c r="I59" s="111"/>
    </row>
    <row r="60" spans="1:30" s="13" customFormat="1" ht="19.5" customHeight="1">
      <c r="A60" s="170" t="s">
        <v>101</v>
      </c>
      <c r="B60" s="171"/>
      <c r="C60" s="45"/>
      <c r="D60" s="45"/>
      <c r="E60" s="46"/>
      <c r="F60" s="45"/>
      <c r="G60" s="46"/>
      <c r="H60" s="45"/>
      <c r="I60" s="47"/>
      <c r="J60" s="43"/>
      <c r="K60" s="8"/>
      <c r="L60" s="8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13" customFormat="1" ht="37.5" customHeight="1">
      <c r="A61" s="110">
        <v>1</v>
      </c>
      <c r="B61" s="160" t="s">
        <v>178</v>
      </c>
      <c r="C61" s="151">
        <v>4.3</v>
      </c>
      <c r="D61" s="151" t="s">
        <v>11</v>
      </c>
      <c r="E61" s="151">
        <v>10</v>
      </c>
      <c r="F61" s="161">
        <f aca="true" t="shared" si="8" ref="F61:F66">E61*C61</f>
        <v>43</v>
      </c>
      <c r="G61" s="151">
        <v>25</v>
      </c>
      <c r="H61" s="161">
        <f aca="true" t="shared" si="9" ref="H61:H67">G61*C61</f>
        <v>107.5</v>
      </c>
      <c r="I61" s="111" t="s">
        <v>22</v>
      </c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</row>
    <row r="62" spans="1:30" s="13" customFormat="1" ht="39" customHeight="1">
      <c r="A62" s="151">
        <v>2</v>
      </c>
      <c r="B62" s="160" t="s">
        <v>23</v>
      </c>
      <c r="C62" s="151">
        <v>22</v>
      </c>
      <c r="D62" s="151" t="s">
        <v>11</v>
      </c>
      <c r="E62" s="151">
        <v>10</v>
      </c>
      <c r="F62" s="161">
        <f t="shared" si="8"/>
        <v>220</v>
      </c>
      <c r="G62" s="151">
        <v>25</v>
      </c>
      <c r="H62" s="161">
        <f t="shared" si="9"/>
        <v>550</v>
      </c>
      <c r="I62" s="111" t="s">
        <v>22</v>
      </c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</row>
    <row r="63" spans="1:30" ht="20.25" customHeight="1">
      <c r="A63" s="38">
        <v>5</v>
      </c>
      <c r="B63" s="53" t="s">
        <v>97</v>
      </c>
      <c r="C63" s="38">
        <f>8.8*1.8</f>
        <v>15.840000000000002</v>
      </c>
      <c r="D63" s="38" t="s">
        <v>11</v>
      </c>
      <c r="E63" s="36">
        <v>25</v>
      </c>
      <c r="F63" s="39">
        <f t="shared" si="8"/>
        <v>396.00000000000006</v>
      </c>
      <c r="G63" s="36">
        <v>20</v>
      </c>
      <c r="H63" s="39">
        <f t="shared" si="9"/>
        <v>316.8</v>
      </c>
      <c r="I63" s="37" t="s">
        <v>162</v>
      </c>
      <c r="J63" s="130"/>
      <c r="K63" s="23"/>
      <c r="L63" s="23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0.25" customHeight="1">
      <c r="A64" s="42">
        <v>6</v>
      </c>
      <c r="B64" s="53" t="s">
        <v>96</v>
      </c>
      <c r="C64" s="38">
        <v>4.3</v>
      </c>
      <c r="D64" s="38" t="s">
        <v>11</v>
      </c>
      <c r="E64" s="36">
        <v>25</v>
      </c>
      <c r="F64" s="39">
        <f t="shared" si="8"/>
        <v>107.5</v>
      </c>
      <c r="G64" s="36">
        <v>20</v>
      </c>
      <c r="H64" s="39">
        <f t="shared" si="9"/>
        <v>86</v>
      </c>
      <c r="I64" s="37" t="s">
        <v>148</v>
      </c>
      <c r="J64" s="44"/>
      <c r="K64" s="23"/>
      <c r="L64" s="23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9" customFormat="1" ht="31.5" customHeight="1">
      <c r="A65" s="38">
        <v>8</v>
      </c>
      <c r="B65" s="37" t="s">
        <v>24</v>
      </c>
      <c r="C65" s="38">
        <v>2</v>
      </c>
      <c r="D65" s="38" t="s">
        <v>25</v>
      </c>
      <c r="E65" s="38">
        <v>15</v>
      </c>
      <c r="F65" s="39">
        <f t="shared" si="8"/>
        <v>30</v>
      </c>
      <c r="G65" s="38">
        <v>15</v>
      </c>
      <c r="H65" s="39">
        <f t="shared" si="9"/>
        <v>30</v>
      </c>
      <c r="I65" s="25" t="s">
        <v>26</v>
      </c>
      <c r="J65" s="44"/>
      <c r="K65" s="23"/>
      <c r="L65" s="2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9" s="8" customFormat="1" ht="27.75" customHeight="1">
      <c r="A66" s="42">
        <v>9</v>
      </c>
      <c r="B66" s="118" t="s">
        <v>120</v>
      </c>
      <c r="C66" s="38">
        <v>1</v>
      </c>
      <c r="D66" s="110" t="s">
        <v>116</v>
      </c>
      <c r="E66" s="110">
        <v>0</v>
      </c>
      <c r="F66" s="119">
        <f t="shared" si="8"/>
        <v>0</v>
      </c>
      <c r="G66" s="110">
        <v>15</v>
      </c>
      <c r="H66" s="119">
        <f t="shared" si="9"/>
        <v>15</v>
      </c>
      <c r="I66" s="111" t="s">
        <v>121</v>
      </c>
    </row>
    <row r="67" spans="1:16" s="8" customFormat="1" ht="31.5" customHeight="1">
      <c r="A67" s="38">
        <v>14</v>
      </c>
      <c r="B67" s="94" t="s">
        <v>19</v>
      </c>
      <c r="C67" s="95">
        <v>4.3</v>
      </c>
      <c r="D67" s="95" t="s">
        <v>11</v>
      </c>
      <c r="E67" s="95">
        <v>15</v>
      </c>
      <c r="F67" s="96">
        <f>C67*E67</f>
        <v>64.5</v>
      </c>
      <c r="G67" s="95">
        <v>15</v>
      </c>
      <c r="H67" s="39">
        <f t="shared" si="9"/>
        <v>64.5</v>
      </c>
      <c r="I67" s="97" t="s">
        <v>20</v>
      </c>
      <c r="J67" s="129"/>
      <c r="K67" s="129"/>
      <c r="L67" s="129"/>
      <c r="M67" s="129"/>
      <c r="N67" s="129"/>
      <c r="O67" s="129"/>
      <c r="P67" s="9"/>
    </row>
    <row r="68" spans="1:12" s="9" customFormat="1" ht="31.5" customHeight="1">
      <c r="A68" s="42">
        <v>16</v>
      </c>
      <c r="B68" s="40" t="s">
        <v>145</v>
      </c>
      <c r="C68" s="42"/>
      <c r="D68" s="42"/>
      <c r="E68" s="42"/>
      <c r="F68" s="126">
        <f>SUM(F61:F67)</f>
        <v>861</v>
      </c>
      <c r="G68" s="42"/>
      <c r="H68" s="126">
        <f>SUM(H61:H67)</f>
        <v>1169.8</v>
      </c>
      <c r="I68" s="40"/>
      <c r="J68" s="44"/>
      <c r="K68" s="23"/>
      <c r="L68" s="23"/>
    </row>
    <row r="69" spans="1:30" s="13" customFormat="1" ht="19.5" customHeight="1">
      <c r="A69" s="170" t="s">
        <v>149</v>
      </c>
      <c r="B69" s="171"/>
      <c r="C69" s="45"/>
      <c r="D69" s="45"/>
      <c r="E69" s="46"/>
      <c r="F69" s="45"/>
      <c r="G69" s="46"/>
      <c r="H69" s="45"/>
      <c r="I69" s="47"/>
      <c r="J69" s="43"/>
      <c r="K69" s="8"/>
      <c r="L69" s="8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13" customFormat="1" ht="37.5" customHeight="1">
      <c r="A70" s="110">
        <v>1</v>
      </c>
      <c r="B70" s="160" t="s">
        <v>14</v>
      </c>
      <c r="C70" s="151">
        <v>4.5</v>
      </c>
      <c r="D70" s="151" t="s">
        <v>11</v>
      </c>
      <c r="E70" s="151">
        <v>10</v>
      </c>
      <c r="F70" s="161">
        <f aca="true" t="shared" si="10" ref="F70:F77">E70*C70</f>
        <v>45</v>
      </c>
      <c r="G70" s="151">
        <v>25</v>
      </c>
      <c r="H70" s="161">
        <f aca="true" t="shared" si="11" ref="H70:H77">G70*C70</f>
        <v>112.5</v>
      </c>
      <c r="I70" s="111" t="s">
        <v>22</v>
      </c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</row>
    <row r="71" spans="1:30" s="13" customFormat="1" ht="39" customHeight="1">
      <c r="A71" s="151">
        <v>2</v>
      </c>
      <c r="B71" s="160" t="s">
        <v>23</v>
      </c>
      <c r="C71" s="151">
        <v>12</v>
      </c>
      <c r="D71" s="151" t="s">
        <v>11</v>
      </c>
      <c r="E71" s="151">
        <v>10</v>
      </c>
      <c r="F71" s="161">
        <f t="shared" si="10"/>
        <v>120</v>
      </c>
      <c r="G71" s="151">
        <v>25</v>
      </c>
      <c r="H71" s="161">
        <f t="shared" si="11"/>
        <v>300</v>
      </c>
      <c r="I71" s="111" t="s">
        <v>22</v>
      </c>
      <c r="J71" s="163"/>
      <c r="K71" s="163"/>
      <c r="L71" s="163"/>
      <c r="M71" s="163"/>
      <c r="N71" s="163"/>
      <c r="O71" s="163"/>
      <c r="P71" s="163"/>
      <c r="Q71" s="16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</row>
    <row r="72" spans="1:17" s="9" customFormat="1" ht="20.25" customHeight="1">
      <c r="A72" s="42">
        <v>3</v>
      </c>
      <c r="B72" s="94" t="s">
        <v>173</v>
      </c>
      <c r="C72" s="95">
        <v>12</v>
      </c>
      <c r="D72" s="95" t="s">
        <v>11</v>
      </c>
      <c r="E72" s="95">
        <v>0</v>
      </c>
      <c r="F72" s="96">
        <f t="shared" si="10"/>
        <v>0</v>
      </c>
      <c r="G72" s="95">
        <v>10</v>
      </c>
      <c r="H72" s="96">
        <f t="shared" si="11"/>
        <v>120</v>
      </c>
      <c r="I72" s="97" t="s">
        <v>139</v>
      </c>
      <c r="J72" s="116"/>
      <c r="K72" s="116"/>
      <c r="L72" s="164"/>
      <c r="M72" s="165"/>
      <c r="N72" s="116"/>
      <c r="O72" s="116"/>
      <c r="P72" s="21"/>
      <c r="Q72" s="21"/>
    </row>
    <row r="73" spans="1:30" ht="20.25" customHeight="1">
      <c r="A73" s="38">
        <v>4</v>
      </c>
      <c r="B73" s="53" t="s">
        <v>97</v>
      </c>
      <c r="C73" s="38">
        <f>2.1*1.2+5.1*0.3</f>
        <v>4.05</v>
      </c>
      <c r="D73" s="38" t="s">
        <v>11</v>
      </c>
      <c r="E73" s="36">
        <v>25</v>
      </c>
      <c r="F73" s="39">
        <f t="shared" si="10"/>
        <v>101.25</v>
      </c>
      <c r="G73" s="36">
        <v>20</v>
      </c>
      <c r="H73" s="39">
        <f t="shared" si="11"/>
        <v>81</v>
      </c>
      <c r="I73" s="37" t="s">
        <v>163</v>
      </c>
      <c r="J73" s="130"/>
      <c r="K73" s="23"/>
      <c r="L73" s="23"/>
      <c r="M73" s="21"/>
      <c r="N73" s="21"/>
      <c r="O73" s="21"/>
      <c r="P73" s="21"/>
      <c r="Q73" s="21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0.25" customHeight="1">
      <c r="A74" s="42">
        <v>5</v>
      </c>
      <c r="B74" s="53" t="s">
        <v>96</v>
      </c>
      <c r="C74" s="38">
        <v>4.5</v>
      </c>
      <c r="D74" s="38" t="s">
        <v>11</v>
      </c>
      <c r="E74" s="36">
        <v>25</v>
      </c>
      <c r="F74" s="39">
        <f t="shared" si="10"/>
        <v>112.5</v>
      </c>
      <c r="G74" s="36">
        <v>20</v>
      </c>
      <c r="H74" s="39">
        <f t="shared" si="11"/>
        <v>90</v>
      </c>
      <c r="I74" s="37" t="s">
        <v>148</v>
      </c>
      <c r="J74" s="44"/>
      <c r="K74" s="23"/>
      <c r="L74" s="23"/>
      <c r="M74" s="21"/>
      <c r="N74" s="21"/>
      <c r="O74" s="21"/>
      <c r="P74" s="21"/>
      <c r="Q74" s="21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17" s="8" customFormat="1" ht="31.5" customHeight="1">
      <c r="A75" s="38">
        <v>6</v>
      </c>
      <c r="B75" s="94" t="s">
        <v>19</v>
      </c>
      <c r="C75" s="95">
        <v>4.3</v>
      </c>
      <c r="D75" s="95" t="s">
        <v>11</v>
      </c>
      <c r="E75" s="95">
        <v>15</v>
      </c>
      <c r="F75" s="39">
        <f t="shared" si="10"/>
        <v>64.5</v>
      </c>
      <c r="G75" s="95">
        <v>15</v>
      </c>
      <c r="H75" s="39">
        <f t="shared" si="11"/>
        <v>64.5</v>
      </c>
      <c r="I75" s="97" t="s">
        <v>20</v>
      </c>
      <c r="J75" s="129"/>
      <c r="K75" s="129"/>
      <c r="L75" s="129"/>
      <c r="M75" s="129"/>
      <c r="N75" s="129"/>
      <c r="O75" s="129"/>
      <c r="P75" s="21"/>
      <c r="Q75" s="14"/>
    </row>
    <row r="76" spans="1:30" s="13" customFormat="1" ht="25.5" customHeight="1">
      <c r="A76" s="42">
        <v>7</v>
      </c>
      <c r="B76" s="94" t="s">
        <v>160</v>
      </c>
      <c r="C76" s="38">
        <v>0</v>
      </c>
      <c r="D76" s="95" t="s">
        <v>15</v>
      </c>
      <c r="E76" s="95">
        <v>400</v>
      </c>
      <c r="F76" s="96">
        <f t="shared" si="10"/>
        <v>0</v>
      </c>
      <c r="G76" s="95">
        <v>500</v>
      </c>
      <c r="H76" s="96">
        <f t="shared" si="11"/>
        <v>0</v>
      </c>
      <c r="I76" s="101" t="s">
        <v>119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9" s="146" customFormat="1" ht="84" customHeight="1">
      <c r="A77" s="114">
        <v>8</v>
      </c>
      <c r="B77" s="142" t="s">
        <v>21</v>
      </c>
      <c r="C77" s="143">
        <v>0</v>
      </c>
      <c r="D77" s="143" t="s">
        <v>11</v>
      </c>
      <c r="E77" s="143">
        <v>75</v>
      </c>
      <c r="F77" s="144">
        <f t="shared" si="10"/>
        <v>0</v>
      </c>
      <c r="G77" s="143">
        <v>90</v>
      </c>
      <c r="H77" s="144">
        <f t="shared" si="11"/>
        <v>0</v>
      </c>
      <c r="I77" s="153" t="s">
        <v>136</v>
      </c>
    </row>
    <row r="78" spans="1:30" ht="20.25" customHeight="1">
      <c r="A78" s="42">
        <v>9</v>
      </c>
      <c r="B78" s="53" t="s">
        <v>145</v>
      </c>
      <c r="C78" s="38"/>
      <c r="D78" s="38"/>
      <c r="E78" s="36"/>
      <c r="F78" s="39">
        <f>SUM(F70:F77)</f>
        <v>443.25</v>
      </c>
      <c r="G78" s="36"/>
      <c r="H78" s="39">
        <f>SUM(H70:H77)</f>
        <v>768</v>
      </c>
      <c r="I78" s="37"/>
      <c r="J78" s="44"/>
      <c r="K78" s="23"/>
      <c r="L78" s="23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17" ht="18" customHeight="1">
      <c r="A79" s="68" t="s">
        <v>150</v>
      </c>
      <c r="B79" s="69" t="s">
        <v>30</v>
      </c>
      <c r="C79" s="70"/>
      <c r="D79" s="70"/>
      <c r="E79" s="70"/>
      <c r="F79" s="65"/>
      <c r="G79" s="65"/>
      <c r="H79" s="65"/>
      <c r="I79" s="66"/>
      <c r="J79" s="58"/>
      <c r="K79" s="22"/>
      <c r="L79" s="22"/>
      <c r="M79" s="22"/>
      <c r="N79" s="22"/>
      <c r="O79" s="22"/>
      <c r="P79" s="15"/>
      <c r="Q79" s="15"/>
    </row>
    <row r="80" spans="1:30" s="18" customFormat="1" ht="75" customHeight="1">
      <c r="A80" s="38">
        <v>1</v>
      </c>
      <c r="B80" s="124" t="s">
        <v>31</v>
      </c>
      <c r="C80" s="71">
        <v>92</v>
      </c>
      <c r="D80" s="38" t="s">
        <v>11</v>
      </c>
      <c r="E80" s="38">
        <v>45</v>
      </c>
      <c r="F80" s="39">
        <f>E80*C80</f>
        <v>4140</v>
      </c>
      <c r="G80" s="38">
        <v>30</v>
      </c>
      <c r="H80" s="39">
        <f>G80*C80</f>
        <v>2760</v>
      </c>
      <c r="I80" s="101" t="s">
        <v>32</v>
      </c>
      <c r="J80" s="58"/>
      <c r="K80" s="22"/>
      <c r="L80" s="22"/>
      <c r="M80" s="22"/>
      <c r="N80" s="22"/>
      <c r="O80" s="22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10" customFormat="1" ht="33" customHeight="1">
      <c r="A81" s="38">
        <v>4</v>
      </c>
      <c r="B81" s="122" t="s">
        <v>123</v>
      </c>
      <c r="C81" s="71">
        <v>1</v>
      </c>
      <c r="D81" s="123" t="s">
        <v>85</v>
      </c>
      <c r="E81" s="99">
        <v>160</v>
      </c>
      <c r="F81" s="99">
        <f>C81*E81</f>
        <v>160</v>
      </c>
      <c r="G81" s="99">
        <v>220</v>
      </c>
      <c r="H81" s="99">
        <f>C81*G81</f>
        <v>220</v>
      </c>
      <c r="I81" s="101" t="s">
        <v>124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10" customFormat="1" ht="34.5" customHeight="1" hidden="1">
      <c r="A82" s="38">
        <v>7</v>
      </c>
      <c r="B82" s="122" t="s">
        <v>125</v>
      </c>
      <c r="C82" s="71">
        <v>0</v>
      </c>
      <c r="D82" s="123" t="s">
        <v>85</v>
      </c>
      <c r="E82" s="99">
        <v>350</v>
      </c>
      <c r="F82" s="99">
        <f>C82*E82</f>
        <v>0</v>
      </c>
      <c r="G82" s="99">
        <v>500</v>
      </c>
      <c r="H82" s="99">
        <f>C82*G82</f>
        <v>0</v>
      </c>
      <c r="I82" s="101" t="s">
        <v>124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113" customFormat="1" ht="36" customHeight="1" hidden="1">
      <c r="A83" s="38">
        <v>8</v>
      </c>
      <c r="B83" s="125" t="s">
        <v>33</v>
      </c>
      <c r="C83" s="71">
        <v>0</v>
      </c>
      <c r="D83" s="110" t="s">
        <v>17</v>
      </c>
      <c r="E83" s="110">
        <v>600</v>
      </c>
      <c r="F83" s="119">
        <f>E83*C83</f>
        <v>0</v>
      </c>
      <c r="G83" s="110">
        <v>450</v>
      </c>
      <c r="H83" s="119">
        <f>G83*C83</f>
        <v>0</v>
      </c>
      <c r="I83" s="111" t="s">
        <v>34</v>
      </c>
      <c r="J83" s="112"/>
      <c r="K83" s="112"/>
      <c r="L83" s="11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13" customFormat="1" ht="36" customHeight="1">
      <c r="A84" s="38">
        <v>7</v>
      </c>
      <c r="B84" s="125" t="s">
        <v>143</v>
      </c>
      <c r="C84" s="132"/>
      <c r="D84" s="131"/>
      <c r="E84" s="133"/>
      <c r="F84" s="119">
        <f>SUM(F80:F83)</f>
        <v>4300</v>
      </c>
      <c r="G84" s="110"/>
      <c r="H84" s="119">
        <f>SUM(H80:H83)</f>
        <v>2980</v>
      </c>
      <c r="I84" s="111"/>
      <c r="J84" s="112"/>
      <c r="K84" s="112"/>
      <c r="L84" s="11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15" s="16" customFormat="1" ht="17.25" customHeight="1">
      <c r="A85" s="54"/>
      <c r="B85" s="55" t="s">
        <v>35</v>
      </c>
      <c r="C85" s="204" t="s">
        <v>36</v>
      </c>
      <c r="D85" s="205"/>
      <c r="E85" s="206"/>
      <c r="F85" s="56">
        <f>F12+F25+F33+F41+F49+F59+F68+F78+F84</f>
        <v>11120.25</v>
      </c>
      <c r="G85" s="54" t="s">
        <v>6</v>
      </c>
      <c r="H85" s="56">
        <f>H12+H25+H33+H41+H49+H59+H68+H78+H84</f>
        <v>12386.16</v>
      </c>
      <c r="I85" s="57" t="s">
        <v>35</v>
      </c>
      <c r="J85" s="58"/>
      <c r="K85" s="22"/>
      <c r="L85" s="22"/>
      <c r="M85" s="22"/>
      <c r="N85" s="22"/>
      <c r="O85" s="22"/>
    </row>
    <row r="86" spans="1:30" s="18" customFormat="1" ht="15" customHeight="1">
      <c r="A86" s="59" t="s">
        <v>151</v>
      </c>
      <c r="B86" s="60" t="s">
        <v>37</v>
      </c>
      <c r="C86" s="192" t="s">
        <v>38</v>
      </c>
      <c r="D86" s="193"/>
      <c r="E86" s="194"/>
      <c r="F86" s="157">
        <f>(H85+F85)*0.08+526</f>
        <v>2406.5128</v>
      </c>
      <c r="G86" s="190"/>
      <c r="H86" s="191"/>
      <c r="I86" s="61" t="s">
        <v>174</v>
      </c>
      <c r="J86" s="58"/>
      <c r="K86" s="22"/>
      <c r="L86" s="22"/>
      <c r="M86" s="22"/>
      <c r="N86" s="22"/>
      <c r="O86" s="22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</row>
    <row r="87" spans="1:256" s="18" customFormat="1" ht="13.5" customHeight="1">
      <c r="A87" s="59" t="s">
        <v>152</v>
      </c>
      <c r="B87" s="60" t="s">
        <v>39</v>
      </c>
      <c r="C87" s="192" t="s">
        <v>40</v>
      </c>
      <c r="D87" s="193"/>
      <c r="E87" s="194"/>
      <c r="F87" s="157">
        <f>(F85+H85)*0.17</f>
        <v>3996.0897000000004</v>
      </c>
      <c r="G87" s="190"/>
      <c r="H87" s="191"/>
      <c r="I87" s="62"/>
      <c r="J87" s="58"/>
      <c r="K87" s="22"/>
      <c r="L87" s="22"/>
      <c r="M87" s="22"/>
      <c r="N87" s="22"/>
      <c r="O87" s="22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  <c r="IQ87" s="141"/>
      <c r="IR87" s="141"/>
      <c r="IS87" s="141"/>
      <c r="IT87" s="141"/>
      <c r="IU87" s="141"/>
      <c r="IV87" s="141"/>
    </row>
    <row r="88" spans="1:30" s="10" customFormat="1" ht="15.75" customHeight="1">
      <c r="A88" s="63" t="s">
        <v>153</v>
      </c>
      <c r="B88" s="64" t="s">
        <v>41</v>
      </c>
      <c r="C88" s="65"/>
      <c r="D88" s="65"/>
      <c r="E88" s="65"/>
      <c r="F88" s="65"/>
      <c r="G88" s="65"/>
      <c r="H88" s="65"/>
      <c r="I88" s="66"/>
      <c r="J88" s="58"/>
      <c r="K88" s="22"/>
      <c r="L88" s="22"/>
      <c r="M88" s="22"/>
      <c r="N88" s="22"/>
      <c r="O88" s="2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10" customFormat="1" ht="26.25" customHeight="1">
      <c r="A89" s="42">
        <v>1</v>
      </c>
      <c r="B89" s="40" t="s">
        <v>42</v>
      </c>
      <c r="C89" s="42">
        <v>1</v>
      </c>
      <c r="D89" s="42" t="s">
        <v>17</v>
      </c>
      <c r="E89" s="42">
        <v>0</v>
      </c>
      <c r="F89" s="38">
        <f aca="true" t="shared" si="12" ref="F89:F94">E89*C89</f>
        <v>0</v>
      </c>
      <c r="G89" s="42">
        <v>600</v>
      </c>
      <c r="H89" s="38">
        <f>G89</f>
        <v>600</v>
      </c>
      <c r="I89" s="28" t="s">
        <v>43</v>
      </c>
      <c r="J89" s="58"/>
      <c r="K89" s="22"/>
      <c r="L89" s="22"/>
      <c r="M89" s="22"/>
      <c r="N89" s="22"/>
      <c r="O89" s="2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10" customFormat="1" ht="20.25" customHeight="1">
      <c r="A90" s="42">
        <v>2</v>
      </c>
      <c r="B90" s="40" t="s">
        <v>44</v>
      </c>
      <c r="C90" s="42">
        <v>1</v>
      </c>
      <c r="D90" s="42" t="s">
        <v>17</v>
      </c>
      <c r="E90" s="42">
        <v>100</v>
      </c>
      <c r="F90" s="38">
        <f t="shared" si="12"/>
        <v>100</v>
      </c>
      <c r="G90" s="42">
        <v>500</v>
      </c>
      <c r="H90" s="38">
        <f>G90</f>
        <v>500</v>
      </c>
      <c r="I90" s="67" t="s">
        <v>45</v>
      </c>
      <c r="J90" s="58"/>
      <c r="K90" s="22"/>
      <c r="L90" s="22"/>
      <c r="M90" s="22"/>
      <c r="N90" s="22"/>
      <c r="O90" s="22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s="10" customFormat="1" ht="18" customHeight="1">
      <c r="A91" s="42">
        <v>3</v>
      </c>
      <c r="B91" s="98" t="s">
        <v>46</v>
      </c>
      <c r="C91" s="99">
        <v>1</v>
      </c>
      <c r="D91" s="99" t="s">
        <v>17</v>
      </c>
      <c r="E91" s="99">
        <v>0</v>
      </c>
      <c r="F91" s="95">
        <f t="shared" si="12"/>
        <v>0</v>
      </c>
      <c r="G91" s="99">
        <v>400</v>
      </c>
      <c r="H91" s="95">
        <f>G91</f>
        <v>400</v>
      </c>
      <c r="I91" s="103" t="s">
        <v>47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9" s="9" customFormat="1" ht="18" customHeight="1">
      <c r="A92" s="42">
        <v>4</v>
      </c>
      <c r="B92" s="118" t="s">
        <v>122</v>
      </c>
      <c r="C92" s="110">
        <v>92</v>
      </c>
      <c r="D92" s="110" t="s">
        <v>11</v>
      </c>
      <c r="E92" s="110">
        <v>1</v>
      </c>
      <c r="F92" s="119">
        <f t="shared" si="12"/>
        <v>92</v>
      </c>
      <c r="G92" s="110">
        <v>4.5</v>
      </c>
      <c r="H92" s="119">
        <f>G92*C92</f>
        <v>414</v>
      </c>
      <c r="I92" s="111" t="s">
        <v>140</v>
      </c>
    </row>
    <row r="93" spans="1:30" s="10" customFormat="1" ht="15.75" customHeight="1">
      <c r="A93" s="42">
        <v>5</v>
      </c>
      <c r="B93" s="98" t="s">
        <v>127</v>
      </c>
      <c r="C93" s="99">
        <v>0</v>
      </c>
      <c r="D93" s="95" t="s">
        <v>11</v>
      </c>
      <c r="E93" s="99">
        <v>0</v>
      </c>
      <c r="F93" s="95">
        <f t="shared" si="12"/>
        <v>0</v>
      </c>
      <c r="G93" s="99">
        <v>30</v>
      </c>
      <c r="H93" s="95">
        <f>C93*G93</f>
        <v>0</v>
      </c>
      <c r="I93" s="103" t="s">
        <v>161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10" customFormat="1" ht="18" customHeight="1">
      <c r="A94" s="42">
        <v>6</v>
      </c>
      <c r="B94" s="98" t="s">
        <v>128</v>
      </c>
      <c r="C94" s="99">
        <v>0</v>
      </c>
      <c r="D94" s="95" t="s">
        <v>11</v>
      </c>
      <c r="E94" s="99">
        <v>0</v>
      </c>
      <c r="F94" s="95">
        <f t="shared" si="12"/>
        <v>0</v>
      </c>
      <c r="G94" s="99">
        <v>30</v>
      </c>
      <c r="H94" s="95">
        <f>C94*G94</f>
        <v>0</v>
      </c>
      <c r="I94" s="103" t="s">
        <v>128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256" ht="14.25" customHeight="1">
      <c r="A95" s="72" t="s">
        <v>154</v>
      </c>
      <c r="B95" s="73" t="s">
        <v>48</v>
      </c>
      <c r="C95" s="195" t="s">
        <v>49</v>
      </c>
      <c r="D95" s="196"/>
      <c r="E95" s="197"/>
      <c r="F95" s="157">
        <f>F85+H85+F86+F87+H89+H90+H91+H92+H93+H94+F90+F92</f>
        <v>32015.0125</v>
      </c>
      <c r="G95" s="190"/>
      <c r="H95" s="191"/>
      <c r="I95" s="74"/>
      <c r="J95" s="154"/>
      <c r="K95" s="22"/>
      <c r="L95" s="22"/>
      <c r="M95" s="22"/>
      <c r="N95" s="22"/>
      <c r="O95" s="2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s="11" customFormat="1" ht="14.25">
      <c r="A96" s="44" t="s">
        <v>50</v>
      </c>
      <c r="B96" s="75"/>
      <c r="C96" s="44"/>
      <c r="D96" s="44"/>
      <c r="E96" s="76"/>
      <c r="F96" s="76"/>
      <c r="G96" s="77"/>
      <c r="H96" s="76"/>
      <c r="I96" s="75" t="s">
        <v>51</v>
      </c>
      <c r="J96" s="58"/>
      <c r="K96" s="22"/>
      <c r="L96" s="22"/>
      <c r="M96" s="22"/>
      <c r="N96" s="22"/>
      <c r="O96" s="2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s="12" customFormat="1" ht="18" customHeight="1">
      <c r="A97" s="78" t="s">
        <v>52</v>
      </c>
      <c r="B97" s="198" t="s">
        <v>53</v>
      </c>
      <c r="C97" s="198"/>
      <c r="D97" s="198"/>
      <c r="E97" s="198"/>
      <c r="F97" s="198"/>
      <c r="G97" s="198"/>
      <c r="H97" s="198"/>
      <c r="I97" s="198"/>
      <c r="J97" s="58"/>
      <c r="K97" s="22"/>
      <c r="L97" s="22"/>
      <c r="M97" s="22"/>
      <c r="N97" s="22"/>
      <c r="O97" s="2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12" customFormat="1" ht="18" customHeight="1">
      <c r="A98" s="78" t="s">
        <v>52</v>
      </c>
      <c r="B98" s="199" t="s">
        <v>54</v>
      </c>
      <c r="C98" s="199"/>
      <c r="D98" s="199"/>
      <c r="E98" s="199"/>
      <c r="F98" s="199"/>
      <c r="G98" s="199"/>
      <c r="H98" s="199"/>
      <c r="I98" s="199"/>
      <c r="J98" s="79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2" customFormat="1" ht="18" customHeight="1">
      <c r="A99" s="78" t="s">
        <v>52</v>
      </c>
      <c r="B99" s="199" t="s">
        <v>55</v>
      </c>
      <c r="C99" s="199"/>
      <c r="D99" s="199"/>
      <c r="E99" s="199"/>
      <c r="F99" s="199"/>
      <c r="G99" s="199"/>
      <c r="H99" s="199"/>
      <c r="I99" s="199"/>
      <c r="J99" s="4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18" customHeight="1">
      <c r="A100" s="78" t="s">
        <v>52</v>
      </c>
      <c r="B100" s="199" t="s">
        <v>56</v>
      </c>
      <c r="C100" s="199"/>
      <c r="D100" s="199"/>
      <c r="E100" s="199"/>
      <c r="F100" s="199"/>
      <c r="G100" s="199"/>
      <c r="H100" s="199"/>
      <c r="I100" s="199"/>
      <c r="J100" s="4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10" ht="14.25">
      <c r="A101" s="80" t="s">
        <v>52</v>
      </c>
      <c r="B101" s="156" t="s">
        <v>57</v>
      </c>
      <c r="C101" s="156"/>
      <c r="D101" s="156"/>
      <c r="E101" s="156"/>
      <c r="F101" s="156"/>
      <c r="G101" s="156"/>
      <c r="H101" s="156"/>
      <c r="I101" s="156"/>
      <c r="J101" s="43"/>
    </row>
    <row r="102" spans="1:10" ht="16.5" customHeight="1">
      <c r="A102" s="80" t="s">
        <v>52</v>
      </c>
      <c r="B102" s="156" t="s">
        <v>58</v>
      </c>
      <c r="C102" s="156"/>
      <c r="D102" s="156"/>
      <c r="E102" s="156"/>
      <c r="F102" s="156"/>
      <c r="G102" s="156"/>
      <c r="H102" s="156"/>
      <c r="I102" s="156"/>
      <c r="J102" s="43"/>
    </row>
    <row r="103" spans="1:10" ht="18.75" customHeight="1">
      <c r="A103" s="80" t="s">
        <v>52</v>
      </c>
      <c r="B103" s="156" t="s">
        <v>59</v>
      </c>
      <c r="C103" s="156"/>
      <c r="D103" s="156"/>
      <c r="E103" s="156"/>
      <c r="F103" s="156"/>
      <c r="G103" s="156"/>
      <c r="H103" s="156"/>
      <c r="I103" s="156"/>
      <c r="J103" s="43"/>
    </row>
    <row r="104" spans="1:10" ht="14.25">
      <c r="A104" s="80" t="s">
        <v>52</v>
      </c>
      <c r="B104" s="156" t="s">
        <v>60</v>
      </c>
      <c r="C104" s="156"/>
      <c r="D104" s="156"/>
      <c r="E104" s="156"/>
      <c r="F104" s="156"/>
      <c r="G104" s="156"/>
      <c r="H104" s="156"/>
      <c r="I104" s="156"/>
      <c r="J104" s="43"/>
    </row>
    <row r="105" spans="1:10" ht="14.25">
      <c r="A105" s="80" t="s">
        <v>52</v>
      </c>
      <c r="B105" s="156" t="s">
        <v>61</v>
      </c>
      <c r="C105" s="156"/>
      <c r="D105" s="156"/>
      <c r="E105" s="156"/>
      <c r="F105" s="156"/>
      <c r="G105" s="156"/>
      <c r="H105" s="156"/>
      <c r="I105" s="156"/>
      <c r="J105" s="43"/>
    </row>
    <row r="106" spans="1:10" ht="14.25">
      <c r="A106" s="80" t="s">
        <v>52</v>
      </c>
      <c r="B106" s="156" t="s">
        <v>62</v>
      </c>
      <c r="C106" s="156"/>
      <c r="D106" s="156"/>
      <c r="E106" s="156"/>
      <c r="F106" s="156"/>
      <c r="G106" s="156"/>
      <c r="H106" s="156"/>
      <c r="I106" s="156"/>
      <c r="J106" s="43"/>
    </row>
    <row r="107" spans="1:10" ht="15.75" customHeight="1">
      <c r="A107" s="81"/>
      <c r="B107" s="200" t="s">
        <v>63</v>
      </c>
      <c r="C107" s="200"/>
      <c r="D107" s="81"/>
      <c r="E107" s="82"/>
      <c r="F107" s="82"/>
      <c r="G107" s="83"/>
      <c r="H107" s="82"/>
      <c r="I107" s="79" t="s">
        <v>64</v>
      </c>
      <c r="J107" s="43"/>
    </row>
    <row r="108" spans="1:10" ht="7.5" customHeight="1">
      <c r="A108" s="81"/>
      <c r="B108" s="79"/>
      <c r="C108" s="81"/>
      <c r="D108" s="81"/>
      <c r="E108" s="82"/>
      <c r="F108" s="82"/>
      <c r="G108" s="83"/>
      <c r="H108" s="82"/>
      <c r="I108" s="79"/>
      <c r="J108" s="43"/>
    </row>
    <row r="109" spans="1:11" ht="15.75" customHeight="1">
      <c r="A109" s="81"/>
      <c r="B109" s="200" t="s">
        <v>181</v>
      </c>
      <c r="C109" s="200"/>
      <c r="D109" s="200"/>
      <c r="E109" s="82"/>
      <c r="F109" s="82"/>
      <c r="G109" s="83"/>
      <c r="H109" s="200" t="s">
        <v>182</v>
      </c>
      <c r="I109" s="200"/>
      <c r="J109" s="81"/>
      <c r="K109" s="81"/>
    </row>
    <row r="110" spans="1:10" ht="14.25">
      <c r="A110" s="81"/>
      <c r="B110" s="79"/>
      <c r="C110" s="81"/>
      <c r="D110" s="81"/>
      <c r="E110" s="82"/>
      <c r="F110" s="82"/>
      <c r="G110" s="83"/>
      <c r="H110" s="82"/>
      <c r="I110" s="79"/>
      <c r="J110" s="43"/>
    </row>
    <row r="111" spans="1:10" ht="20.25">
      <c r="A111" s="202" t="s">
        <v>65</v>
      </c>
      <c r="B111" s="203"/>
      <c r="C111" s="84"/>
      <c r="D111" s="84"/>
      <c r="E111" s="84"/>
      <c r="F111" s="84"/>
      <c r="G111" s="84"/>
      <c r="H111" s="84"/>
      <c r="I111" s="85" t="s">
        <v>66</v>
      </c>
      <c r="J111" s="43"/>
    </row>
    <row r="112" spans="1:256" ht="45.75" customHeight="1">
      <c r="A112" s="86">
        <v>1</v>
      </c>
      <c r="B112" s="25" t="s">
        <v>67</v>
      </c>
      <c r="C112" s="86">
        <v>40</v>
      </c>
      <c r="D112" s="38" t="s">
        <v>68</v>
      </c>
      <c r="E112" s="38">
        <v>18</v>
      </c>
      <c r="F112" s="38">
        <f>C112*E112</f>
        <v>720</v>
      </c>
      <c r="G112" s="38"/>
      <c r="H112" s="38"/>
      <c r="I112" s="26" t="s">
        <v>69</v>
      </c>
      <c r="J112" s="87"/>
      <c r="K112" s="18"/>
      <c r="L112" s="18"/>
      <c r="M112" s="18"/>
      <c r="N112" s="18"/>
      <c r="O112" s="18"/>
      <c r="P112" s="18"/>
      <c r="Q112" s="1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10" ht="18.75" customHeight="1">
      <c r="A113" s="86">
        <v>2</v>
      </c>
      <c r="B113" s="40" t="s">
        <v>171</v>
      </c>
      <c r="C113" s="38">
        <v>31.2</v>
      </c>
      <c r="D113" s="42" t="s">
        <v>11</v>
      </c>
      <c r="E113" s="42">
        <v>220</v>
      </c>
      <c r="F113" s="38">
        <f>C113*E113</f>
        <v>6864</v>
      </c>
      <c r="G113" s="42"/>
      <c r="H113" s="42"/>
      <c r="I113" s="88" t="s">
        <v>171</v>
      </c>
      <c r="J113" s="43"/>
    </row>
    <row r="114" spans="1:10" s="18" customFormat="1" ht="21.75" customHeight="1">
      <c r="A114" s="86">
        <v>3</v>
      </c>
      <c r="B114" s="37" t="s">
        <v>172</v>
      </c>
      <c r="C114" s="38">
        <v>12</v>
      </c>
      <c r="D114" s="38" t="s">
        <v>11</v>
      </c>
      <c r="E114" s="38">
        <v>40</v>
      </c>
      <c r="F114" s="38">
        <f>C114*E114</f>
        <v>480</v>
      </c>
      <c r="G114" s="38"/>
      <c r="H114" s="38"/>
      <c r="I114" s="25" t="s">
        <v>71</v>
      </c>
      <c r="J114" s="48"/>
    </row>
    <row r="115" spans="1:10" s="18" customFormat="1" ht="21.75" customHeight="1">
      <c r="A115" s="86">
        <v>4</v>
      </c>
      <c r="B115" s="37" t="s">
        <v>70</v>
      </c>
      <c r="C115" s="38">
        <v>4.5</v>
      </c>
      <c r="D115" s="38" t="s">
        <v>11</v>
      </c>
      <c r="E115" s="38">
        <v>40</v>
      </c>
      <c r="F115" s="38">
        <f aca="true" t="shared" si="13" ref="F115:F135">C115*E115</f>
        <v>180</v>
      </c>
      <c r="G115" s="38"/>
      <c r="H115" s="38"/>
      <c r="I115" s="25" t="s">
        <v>71</v>
      </c>
      <c r="J115" s="48"/>
    </row>
    <row r="116" spans="1:10" s="18" customFormat="1" ht="20.25" customHeight="1">
      <c r="A116" s="86">
        <v>5</v>
      </c>
      <c r="B116" s="37" t="s">
        <v>72</v>
      </c>
      <c r="C116" s="38">
        <v>9.1</v>
      </c>
      <c r="D116" s="38" t="s">
        <v>11</v>
      </c>
      <c r="E116" s="38">
        <v>50</v>
      </c>
      <c r="F116" s="38">
        <f t="shared" si="13"/>
        <v>455</v>
      </c>
      <c r="G116" s="38"/>
      <c r="H116" s="38"/>
      <c r="I116" s="25" t="s">
        <v>71</v>
      </c>
      <c r="J116" s="48"/>
    </row>
    <row r="117" spans="1:10" s="18" customFormat="1" ht="19.5" customHeight="1">
      <c r="A117" s="86">
        <v>6</v>
      </c>
      <c r="B117" s="37" t="s">
        <v>73</v>
      </c>
      <c r="C117" s="38">
        <v>31</v>
      </c>
      <c r="D117" s="38" t="s">
        <v>11</v>
      </c>
      <c r="E117" s="38">
        <v>50</v>
      </c>
      <c r="F117" s="38">
        <f t="shared" si="13"/>
        <v>1550</v>
      </c>
      <c r="G117" s="38"/>
      <c r="H117" s="38"/>
      <c r="I117" s="25" t="s">
        <v>74</v>
      </c>
      <c r="J117" s="48"/>
    </row>
    <row r="118" spans="1:10" s="18" customFormat="1" ht="21.75" customHeight="1">
      <c r="A118" s="86">
        <v>7</v>
      </c>
      <c r="B118" s="37" t="s">
        <v>75</v>
      </c>
      <c r="C118" s="38">
        <v>4.3</v>
      </c>
      <c r="D118" s="38" t="s">
        <v>11</v>
      </c>
      <c r="E118" s="38">
        <v>50</v>
      </c>
      <c r="F118" s="38">
        <f t="shared" si="13"/>
        <v>215</v>
      </c>
      <c r="G118" s="38"/>
      <c r="H118" s="38"/>
      <c r="I118" s="25" t="s">
        <v>76</v>
      </c>
      <c r="J118" s="48"/>
    </row>
    <row r="119" spans="1:10" s="18" customFormat="1" ht="22.5" customHeight="1">
      <c r="A119" s="86">
        <v>8</v>
      </c>
      <c r="B119" s="37" t="s">
        <v>77</v>
      </c>
      <c r="C119" s="38">
        <v>22</v>
      </c>
      <c r="D119" s="38" t="s">
        <v>11</v>
      </c>
      <c r="E119" s="38">
        <v>50</v>
      </c>
      <c r="F119" s="38">
        <f t="shared" si="13"/>
        <v>1100</v>
      </c>
      <c r="G119" s="38"/>
      <c r="H119" s="38"/>
      <c r="I119" s="25" t="s">
        <v>74</v>
      </c>
      <c r="J119" s="48"/>
    </row>
    <row r="120" spans="1:10" s="18" customFormat="1" ht="21" customHeight="1">
      <c r="A120" s="86">
        <v>9</v>
      </c>
      <c r="B120" s="37" t="s">
        <v>165</v>
      </c>
      <c r="C120" s="38">
        <v>4.86</v>
      </c>
      <c r="D120" s="38" t="s">
        <v>164</v>
      </c>
      <c r="E120" s="38">
        <v>1500</v>
      </c>
      <c r="F120" s="38">
        <f t="shared" si="13"/>
        <v>7290.000000000001</v>
      </c>
      <c r="G120" s="38"/>
      <c r="H120" s="38"/>
      <c r="I120" s="27" t="s">
        <v>102</v>
      </c>
      <c r="J120" s="48"/>
    </row>
    <row r="121" spans="1:10" ht="21.75" customHeight="1">
      <c r="A121" s="86">
        <v>10</v>
      </c>
      <c r="B121" s="40" t="s">
        <v>78</v>
      </c>
      <c r="C121" s="42">
        <v>3</v>
      </c>
      <c r="D121" s="89" t="s">
        <v>79</v>
      </c>
      <c r="E121" s="89">
        <v>1200</v>
      </c>
      <c r="F121" s="38">
        <f t="shared" si="13"/>
        <v>3600</v>
      </c>
      <c r="G121" s="89"/>
      <c r="H121" s="42"/>
      <c r="I121" s="28" t="s">
        <v>80</v>
      </c>
      <c r="J121" s="43"/>
    </row>
    <row r="122" spans="1:10" ht="17.25" customHeight="1">
      <c r="A122" s="86">
        <v>11</v>
      </c>
      <c r="B122" s="148" t="s">
        <v>81</v>
      </c>
      <c r="C122" s="41">
        <v>3</v>
      </c>
      <c r="D122" s="42" t="s">
        <v>68</v>
      </c>
      <c r="E122" s="42">
        <v>140</v>
      </c>
      <c r="F122" s="38">
        <f t="shared" si="13"/>
        <v>420</v>
      </c>
      <c r="G122" s="42"/>
      <c r="H122" s="42"/>
      <c r="I122" s="40" t="s">
        <v>82</v>
      </c>
      <c r="J122" s="43"/>
    </row>
    <row r="123" spans="1:10" ht="21.75" customHeight="1">
      <c r="A123" s="86">
        <v>12</v>
      </c>
      <c r="B123" s="40" t="s">
        <v>166</v>
      </c>
      <c r="C123" s="42">
        <f>1.6*2</f>
        <v>3.2</v>
      </c>
      <c r="D123" s="38" t="s">
        <v>11</v>
      </c>
      <c r="E123" s="89">
        <v>260</v>
      </c>
      <c r="F123" s="38">
        <f>C123*E123</f>
        <v>832</v>
      </c>
      <c r="G123" s="89"/>
      <c r="H123" s="42"/>
      <c r="I123" s="28" t="s">
        <v>80</v>
      </c>
      <c r="J123" s="43"/>
    </row>
    <row r="124" spans="1:10" ht="22.5" customHeight="1">
      <c r="A124" s="86">
        <v>13</v>
      </c>
      <c r="B124" s="148" t="s">
        <v>167</v>
      </c>
      <c r="C124" s="41">
        <v>4.4</v>
      </c>
      <c r="D124" s="42" t="s">
        <v>11</v>
      </c>
      <c r="E124" s="42">
        <v>330</v>
      </c>
      <c r="F124" s="38">
        <f t="shared" si="13"/>
        <v>1452.0000000000002</v>
      </c>
      <c r="G124" s="42"/>
      <c r="H124" s="42"/>
      <c r="I124" s="27" t="s">
        <v>83</v>
      </c>
      <c r="J124" s="43"/>
    </row>
    <row r="125" spans="1:10" ht="19.5" customHeight="1">
      <c r="A125" s="86">
        <v>15</v>
      </c>
      <c r="B125" s="148" t="s">
        <v>84</v>
      </c>
      <c r="C125" s="41">
        <v>1</v>
      </c>
      <c r="D125" s="42" t="s">
        <v>85</v>
      </c>
      <c r="E125" s="42">
        <v>280</v>
      </c>
      <c r="F125" s="38">
        <f t="shared" si="13"/>
        <v>280</v>
      </c>
      <c r="G125" s="42"/>
      <c r="H125" s="42"/>
      <c r="I125" s="25" t="s">
        <v>103</v>
      </c>
      <c r="J125" s="43"/>
    </row>
    <row r="126" spans="1:10" ht="16.5" customHeight="1">
      <c r="A126" s="86">
        <v>16</v>
      </c>
      <c r="B126" s="147" t="s">
        <v>86</v>
      </c>
      <c r="C126" s="41">
        <v>1</v>
      </c>
      <c r="D126" s="42" t="s">
        <v>85</v>
      </c>
      <c r="E126" s="42">
        <v>800</v>
      </c>
      <c r="F126" s="38">
        <f t="shared" si="13"/>
        <v>800</v>
      </c>
      <c r="G126" s="42"/>
      <c r="H126" s="42"/>
      <c r="I126" s="25" t="s">
        <v>98</v>
      </c>
      <c r="J126" s="43"/>
    </row>
    <row r="127" spans="1:256" ht="19.5" customHeight="1">
      <c r="A127" s="86">
        <v>17</v>
      </c>
      <c r="B127" s="28" t="s">
        <v>87</v>
      </c>
      <c r="C127" s="41">
        <v>1</v>
      </c>
      <c r="D127" s="42" t="s">
        <v>85</v>
      </c>
      <c r="E127" s="42">
        <v>800</v>
      </c>
      <c r="F127" s="38">
        <f t="shared" si="13"/>
        <v>800</v>
      </c>
      <c r="G127" s="42"/>
      <c r="H127" s="42"/>
      <c r="I127" s="25" t="s">
        <v>98</v>
      </c>
      <c r="J127" s="44"/>
      <c r="K127" s="23"/>
      <c r="L127" s="23"/>
      <c r="M127" s="23"/>
      <c r="N127" s="2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21" customHeight="1">
      <c r="A128" s="86">
        <v>18</v>
      </c>
      <c r="B128" s="149" t="s">
        <v>170</v>
      </c>
      <c r="C128" s="150">
        <v>1</v>
      </c>
      <c r="D128" s="110" t="s">
        <v>85</v>
      </c>
      <c r="E128" s="110">
        <v>500</v>
      </c>
      <c r="F128" s="151">
        <f>C128*E128</f>
        <v>500</v>
      </c>
      <c r="G128" s="110"/>
      <c r="H128" s="110"/>
      <c r="I128" s="25"/>
      <c r="J128" s="23"/>
      <c r="K128" s="23"/>
      <c r="L128" s="23"/>
      <c r="M128" s="23"/>
      <c r="N128" s="2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19.5" customHeight="1">
      <c r="A129" s="86">
        <v>19</v>
      </c>
      <c r="B129" s="28" t="s">
        <v>88</v>
      </c>
      <c r="C129" s="41">
        <v>3</v>
      </c>
      <c r="D129" s="42" t="s">
        <v>85</v>
      </c>
      <c r="E129" s="42">
        <v>200</v>
      </c>
      <c r="F129" s="38">
        <f t="shared" si="13"/>
        <v>600</v>
      </c>
      <c r="G129" s="42"/>
      <c r="H129" s="42"/>
      <c r="I129" s="25" t="s">
        <v>98</v>
      </c>
      <c r="J129" s="44"/>
      <c r="K129" s="23"/>
      <c r="L129" s="23"/>
      <c r="M129" s="23"/>
      <c r="N129" s="2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24.75" customHeight="1">
      <c r="A130" s="86">
        <v>20</v>
      </c>
      <c r="B130" s="28" t="s">
        <v>89</v>
      </c>
      <c r="C130" s="41">
        <v>1</v>
      </c>
      <c r="D130" s="42" t="s">
        <v>17</v>
      </c>
      <c r="E130" s="42">
        <v>280</v>
      </c>
      <c r="F130" s="38">
        <f t="shared" si="13"/>
        <v>280</v>
      </c>
      <c r="G130" s="42"/>
      <c r="H130" s="42"/>
      <c r="I130" s="40" t="s">
        <v>82</v>
      </c>
      <c r="J130" s="44"/>
      <c r="K130" s="23"/>
      <c r="L130" s="23"/>
      <c r="M130" s="23"/>
      <c r="N130" s="23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10" ht="19.5" customHeight="1">
      <c r="A131" s="86">
        <v>21</v>
      </c>
      <c r="B131" s="148" t="s">
        <v>90</v>
      </c>
      <c r="C131" s="41">
        <v>1</v>
      </c>
      <c r="D131" s="42" t="s">
        <v>85</v>
      </c>
      <c r="E131" s="42">
        <v>600</v>
      </c>
      <c r="F131" s="38">
        <f t="shared" si="13"/>
        <v>600</v>
      </c>
      <c r="G131" s="42"/>
      <c r="H131" s="42"/>
      <c r="I131" s="40" t="s">
        <v>91</v>
      </c>
      <c r="J131" s="43"/>
    </row>
    <row r="132" spans="1:10" ht="24.75" customHeight="1">
      <c r="A132" s="86">
        <v>22</v>
      </c>
      <c r="B132" s="148" t="s">
        <v>92</v>
      </c>
      <c r="C132" s="41">
        <v>1</v>
      </c>
      <c r="D132" s="42" t="s">
        <v>85</v>
      </c>
      <c r="E132" s="42">
        <v>1500</v>
      </c>
      <c r="F132" s="38">
        <f t="shared" si="13"/>
        <v>1500</v>
      </c>
      <c r="G132" s="42"/>
      <c r="H132" s="42"/>
      <c r="I132" s="28" t="s">
        <v>93</v>
      </c>
      <c r="J132" s="43"/>
    </row>
    <row r="133" spans="1:9" ht="18.75" customHeight="1">
      <c r="A133" s="86">
        <v>23</v>
      </c>
      <c r="B133" s="149" t="s">
        <v>24</v>
      </c>
      <c r="C133" s="150">
        <v>3</v>
      </c>
      <c r="D133" s="110" t="s">
        <v>25</v>
      </c>
      <c r="E133" s="110">
        <v>50</v>
      </c>
      <c r="F133" s="151">
        <f t="shared" si="13"/>
        <v>150</v>
      </c>
      <c r="G133" s="110"/>
      <c r="H133" s="110"/>
      <c r="I133" s="28"/>
    </row>
    <row r="134" spans="1:9" ht="18.75" customHeight="1">
      <c r="A134" s="86">
        <v>25</v>
      </c>
      <c r="B134" s="149" t="s">
        <v>168</v>
      </c>
      <c r="C134" s="150">
        <v>13.3</v>
      </c>
      <c r="D134" s="110" t="s">
        <v>11</v>
      </c>
      <c r="E134" s="110">
        <v>120</v>
      </c>
      <c r="F134" s="151">
        <f t="shared" si="13"/>
        <v>1596</v>
      </c>
      <c r="G134" s="110"/>
      <c r="H134" s="110"/>
      <c r="I134" s="152"/>
    </row>
    <row r="135" spans="1:9" ht="21" customHeight="1">
      <c r="A135" s="86">
        <v>26</v>
      </c>
      <c r="B135" s="149" t="s">
        <v>169</v>
      </c>
      <c r="C135" s="150">
        <v>1</v>
      </c>
      <c r="D135" s="110" t="s">
        <v>85</v>
      </c>
      <c r="E135" s="110">
        <v>2600</v>
      </c>
      <c r="F135" s="151">
        <f t="shared" si="13"/>
        <v>2600</v>
      </c>
      <c r="G135" s="110"/>
      <c r="H135" s="110"/>
      <c r="I135" s="118"/>
    </row>
    <row r="136" spans="1:10" ht="15.75">
      <c r="A136" s="90"/>
      <c r="B136" s="91" t="s">
        <v>94</v>
      </c>
      <c r="C136" s="90"/>
      <c r="D136" s="201"/>
      <c r="E136" s="201"/>
      <c r="F136" s="92">
        <f>SUM(F112:F132)</f>
        <v>30518</v>
      </c>
      <c r="G136" s="93"/>
      <c r="H136" s="93"/>
      <c r="I136" s="91" t="s">
        <v>95</v>
      </c>
      <c r="J136" s="43"/>
    </row>
  </sheetData>
  <mergeCells count="44">
    <mergeCell ref="B100:I100"/>
    <mergeCell ref="C85:E85"/>
    <mergeCell ref="A34:B34"/>
    <mergeCell ref="A50:B50"/>
    <mergeCell ref="A60:B60"/>
    <mergeCell ref="A69:B69"/>
    <mergeCell ref="H109:I109"/>
    <mergeCell ref="B101:I101"/>
    <mergeCell ref="B102:I102"/>
    <mergeCell ref="D136:E136"/>
    <mergeCell ref="B105:I105"/>
    <mergeCell ref="B106:I106"/>
    <mergeCell ref="A111:B111"/>
    <mergeCell ref="B107:C107"/>
    <mergeCell ref="B109:D109"/>
    <mergeCell ref="B103:I103"/>
    <mergeCell ref="B104:I104"/>
    <mergeCell ref="F86:H86"/>
    <mergeCell ref="C87:E87"/>
    <mergeCell ref="F87:H87"/>
    <mergeCell ref="C95:E95"/>
    <mergeCell ref="F95:H95"/>
    <mergeCell ref="B97:I97"/>
    <mergeCell ref="B98:I98"/>
    <mergeCell ref="B99:I99"/>
    <mergeCell ref="C86:E86"/>
    <mergeCell ref="A1:I1"/>
    <mergeCell ref="A2:I2"/>
    <mergeCell ref="A3:I3"/>
    <mergeCell ref="A4:I4"/>
    <mergeCell ref="I6:I7"/>
    <mergeCell ref="G6:H6"/>
    <mergeCell ref="E6:F6"/>
    <mergeCell ref="A5:I5"/>
    <mergeCell ref="A6:A7"/>
    <mergeCell ref="B6:B7"/>
    <mergeCell ref="C6:C7"/>
    <mergeCell ref="D6:D7"/>
    <mergeCell ref="L72:M72"/>
    <mergeCell ref="L11:M11"/>
    <mergeCell ref="A13:B13"/>
    <mergeCell ref="A26:B26"/>
    <mergeCell ref="L12:M12"/>
    <mergeCell ref="A42:B42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2012-03-28T10:56:11Z</cp:lastPrinted>
  <dcterms:created xsi:type="dcterms:W3CDTF">2006-09-24T05:52:42Z</dcterms:created>
  <dcterms:modified xsi:type="dcterms:W3CDTF">2012-04-21T00:32:18Z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