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方案" sheetId="1" r:id="rId1"/>
  </sheets>
  <definedNames>
    <definedName name="_xlnm.Print_Area" localSheetId="0">'方案'!$A$1:$I$131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<sst xmlns="http://schemas.openxmlformats.org/spreadsheetml/2006/main" count="345" uniqueCount="201">
  <si>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</si>
  <si>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</si>
  <si>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</si>
  <si>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</si>
  <si>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</si>
  <si>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</si>
  <si>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</si>
  <si>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</si>
  <si>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</si>
  <si>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</si>
  <si>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</si>
  <si>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齐家盛装饰部分材料品牌说明</t>
  </si>
  <si>
    <t xml:space="preserve">板  材
</t>
  </si>
  <si>
    <t xml:space="preserve">上新，佳家鼠，千年舟等E1级或E0级工程专用大芯板和直接板,同品牌系列饰面板及木线条（千年舟E1级板材按公司现有报价上浮30元/㎡，千年舟E0级上浮45元/㎡）,如市场缺货，可用同等品质、同等价位的其它品牌代替。石膏板为北京产龙牌纸面石膏板，轻钢龙骨为
</t>
  </si>
  <si>
    <t>木器漆</t>
  </si>
  <si>
    <t>华润“ 超易洁透明底漆” ，“超易洁哑光面漆” ，“ 超易洁白底,面漆”木器漆。嘉宝莉木器漆（通过中国环境标志产品认证、荣获“中国十佳建筑涂料品牌”“中国环保产品认证”）</t>
  </si>
  <si>
    <t>涂  料</t>
  </si>
  <si>
    <t>多乐士家丽安净味，多乐士无添加，多乐士金装五合一，立邦丽易涂优，立邦绮得丽，立邦净味120二合一.</t>
  </si>
  <si>
    <t>强电线</t>
  </si>
  <si>
    <t>熊猫牌或赣昌牌多股软线，空调.卫生间及厨房安装4平方线（地线2.5平方），普通插座2.5平方线（地线1.5平方），照明线1.5平方线，（熊猫牌电线中国十大品牌之一。）</t>
  </si>
  <si>
    <t>弱电线</t>
  </si>
  <si>
    <t>电视线、网络线、电话线采用中国名牌“熊猫”品牌。音响线业主自购。</t>
  </si>
  <si>
    <t>防  水</t>
  </si>
  <si>
    <t>雷邦士牌防水涂料。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</si>
  <si>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</si>
  <si>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</si>
  <si>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</si>
  <si>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</si>
  <si>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</si>
  <si>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</si>
  <si>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</si>
  <si>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海螺牌32.5硅酸盐水泥，安徽生产。</t>
  </si>
  <si>
    <t>一、客餐厅及走道</t>
  </si>
  <si>
    <t>墙面批灰</t>
  </si>
  <si>
    <t>㎡</t>
  </si>
  <si>
    <t>墙面膏灰局部批荡找平，墙面开槽处石膏找平，贴布，挂网等。</t>
  </si>
  <si>
    <t>顶面刷漆</t>
  </si>
  <si>
    <t>批刮多乐士腻子二遍，打磨平整。刷底漆一遍，多乐士家丽安净味面漆二遍。</t>
  </si>
  <si>
    <t>墙面刷漆</t>
  </si>
  <si>
    <t>造型吊顶</t>
  </si>
  <si>
    <t>轻钢龙骨做骨架，制作规格为400mm*400mm,龙牌石膏板饰面，二级造型吊顶。石膏板拼接处留缝3-8mm，快粘粉或石膏粉填充，牛皮纸或绷带粘缝处理，自攻钉刷防锈漆。(不含木质线条、石膏线条、木质雕花）</t>
  </si>
  <si>
    <t>电视背景墙</t>
  </si>
  <si>
    <t>项</t>
  </si>
  <si>
    <t>详见施工图（茶镜，地砖业主自购）</t>
  </si>
  <si>
    <t>沙发背景处层板</t>
  </si>
  <si>
    <t>m</t>
  </si>
  <si>
    <t xml:space="preserve">（1）上新E1级大芯板（指接板）衬底,3厘饰面板饰面,背板为一级9厘板，同木质实木线条收边,刷华润清漆,底漆三遍,面漆二遍.（面积＞1m2）含隔板，（不含五金件，玻璃）按展开面积计算,含油漆（柜内贴面板,着色漆另计.)柜内贴波音软皮按15元/㎡计算。     </t>
  </si>
  <si>
    <t>餐厅背景墙</t>
  </si>
  <si>
    <t>鞋柜</t>
  </si>
  <si>
    <t>电视柜</t>
  </si>
  <si>
    <t>拆墙（12墙）</t>
  </si>
  <si>
    <t>拆墙后修补</t>
  </si>
  <si>
    <t>水泥砂浆修补。</t>
  </si>
  <si>
    <t>地面找平</t>
  </si>
  <si>
    <t>1、原地面清理，强度32.5普通硅酸盐水泥（钻牌、华新、海螺）、中砂水泥沙浆抹平。2、找平厚度平均不超过40mm，超过此厚度费用另计。</t>
  </si>
  <si>
    <t>二、主卧</t>
  </si>
  <si>
    <t>过门梁</t>
  </si>
  <si>
    <t>海螺牌32.5硅酸盐水泥、中砂及8厘钢筋现场制作
 规格≤1m　不足1米按一米计</t>
  </si>
  <si>
    <t>电视柜，书桌</t>
  </si>
  <si>
    <t>木质床制作</t>
  </si>
  <si>
    <t>床头柜制作</t>
  </si>
  <si>
    <t>个</t>
  </si>
  <si>
    <t xml:space="preserve">（1）上新E1级大芯板（指接板）衬底,3厘饰面板饰面,背板为一级9厘板，同木质实木线条收边,刷华润清漆,底漆三遍,面漆二遍.（面积＞1m2）含隔板，（不含五金件，玻璃）按展开面积计算,含油漆（柜内贴面板,着色漆另计.)柜内贴波音软皮按16元/㎡计算。     </t>
  </si>
  <si>
    <t>三、次卧</t>
  </si>
  <si>
    <t>无门衣柜</t>
  </si>
  <si>
    <t xml:space="preserve">（1）上新E1级大芯板衬底,3厘饰面板饰面,背板为一级9厘板，同木质实木线条收边,刷华润清漆,底漆三遍,面漆二遍.（面积＞1m2）含隔板，（不含五金件，玻璃）按展开面积计算,含油漆（柜内贴面板,着色漆另计.)柜内贴波音软皮按15元/㎡计算。     </t>
  </si>
  <si>
    <t>书柜及书桌</t>
  </si>
  <si>
    <t>柜体背封石膏板</t>
  </si>
  <si>
    <t>柜体背封龙牌石膏板。</t>
  </si>
  <si>
    <t>飘窗铺大理石</t>
  </si>
  <si>
    <t>水泥砂浆铺大理石。（大理石业主自购）</t>
  </si>
  <si>
    <t>修补</t>
  </si>
  <si>
    <t>五、厨房</t>
  </si>
  <si>
    <t>铺地砖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</si>
  <si>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</si>
  <si>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</si>
  <si>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过门石</t>
  </si>
  <si>
    <t>块</t>
  </si>
  <si>
    <t>水泥砂浆铺贴过门石。（大理石业主自购）</t>
  </si>
  <si>
    <t>墙地面做防水</t>
  </si>
  <si>
    <t>地面刷雷邦士防水涂料，返墙高度300mm。</t>
  </si>
  <si>
    <t>包立管</t>
  </si>
  <si>
    <t>根</t>
  </si>
  <si>
    <t>红砖包管,水泥沙浆抹灰（不含表层装饰）宽度350mm以下，超出另计</t>
  </si>
  <si>
    <t>六、卫生间</t>
  </si>
  <si>
    <t>墙面做防水</t>
  </si>
  <si>
    <t>地面刷雷邦士防水涂料。</t>
  </si>
  <si>
    <t>地面做防水</t>
  </si>
  <si>
    <t>地漏安装</t>
  </si>
  <si>
    <t>人工安装，地漏业主自购。</t>
  </si>
  <si>
    <t>蹲便处抬高</t>
  </si>
  <si>
    <t>红砖抬高，水泥砂浆抹平。</t>
  </si>
  <si>
    <t>拆墙（24墙）</t>
  </si>
  <si>
    <t>砌墙</t>
  </si>
  <si>
    <t>红砖砌墙，水泥砂浆抹平。</t>
  </si>
  <si>
    <t>八、</t>
  </si>
  <si>
    <t>水电改造</t>
  </si>
  <si>
    <t>建筑面积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</si>
  <si>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</si>
  <si>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一厨一卫进水管隐蔽工程改造（PPR管）</t>
  </si>
  <si>
    <t>套</t>
  </si>
  <si>
    <t>进口皮尔萨PP-R管系列，包括所有管件材料，打槽、暗辅、安装。（不含水龙头、三角阀、软管等墙外部件）</t>
  </si>
  <si>
    <t>平层一厨一卫排水管隐蔽工程改造</t>
  </si>
  <si>
    <t>港丰PVC排水管，接头、配件、安装。（水龙头、三角阀、软管等墙外部件由业主自购。）</t>
  </si>
  <si>
    <t>成本核算</t>
  </si>
  <si>
    <t>材料</t>
  </si>
  <si>
    <t>九、</t>
  </si>
  <si>
    <t>管理费</t>
  </si>
  <si>
    <t>总价*8%</t>
  </si>
  <si>
    <t>62*60*0.08=297（墙地砖管理费）</t>
  </si>
  <si>
    <t>十、</t>
  </si>
  <si>
    <t>毛利润</t>
  </si>
  <si>
    <t>总价*17%</t>
  </si>
  <si>
    <t>十一、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</si>
  <si>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</si>
  <si>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</si>
  <si>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</si>
  <si>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</si>
  <si>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</si>
  <si>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</si>
  <si>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</si>
  <si>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保洁费</t>
  </si>
  <si>
    <t>工地竣工后全房深度保洁费用。</t>
  </si>
  <si>
    <t>设计费</t>
  </si>
  <si>
    <t>客餐厅级卧室效果图，整套施工图。（根据设计复杂程度）</t>
  </si>
  <si>
    <t>十二、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</si>
  <si>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</si>
  <si>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</si>
  <si>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</si>
  <si>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</si>
  <si>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</si>
  <si>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</si>
  <si>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</si>
  <si>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</si>
  <si>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</si>
  <si>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</si>
  <si>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</si>
  <si>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</si>
  <si>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</si>
  <si>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</si>
  <si>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</si>
  <si>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</si>
  <si>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</si>
  <si>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</si>
  <si>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</si>
  <si>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</si>
  <si>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或西门子）</t>
    </r>
  </si>
  <si>
    <t>客餐厅地砖</t>
  </si>
  <si>
    <t>品牌羙800*800玻化砖</t>
  </si>
  <si>
    <t>卧室复合木地板</t>
  </si>
  <si>
    <t>德品复合木地板</t>
  </si>
  <si>
    <t>阳台地砖</t>
  </si>
  <si>
    <t>广东品牌美陶瓷砖（300*300）地面砖</t>
  </si>
  <si>
    <t>二楼阳台防腐木</t>
  </si>
  <si>
    <t>厨房地砖</t>
  </si>
  <si>
    <t>厨房墙砖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</si>
  <si>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</si>
  <si>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</si>
  <si>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</si>
  <si>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</si>
  <si>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厨房橱柜</t>
  </si>
  <si>
    <t>延米</t>
  </si>
  <si>
    <t>烤漆或精钢门板，实木颗粒防潮板柜体，晶刚石英石台面。</t>
  </si>
  <si>
    <t>成品免漆房门</t>
  </si>
  <si>
    <t>樘</t>
  </si>
  <si>
    <t>高分子免漆门</t>
  </si>
  <si>
    <t>门锁，门碰，合页</t>
  </si>
  <si>
    <t>以实际价格为准</t>
  </si>
  <si>
    <t>书房吊门</t>
  </si>
  <si>
    <t>次卧吊门</t>
  </si>
  <si>
    <t>主卫移门</t>
  </si>
  <si>
    <t>次卫铝镁合金门</t>
  </si>
  <si>
    <t>成品铝镁合金边框门</t>
  </si>
  <si>
    <t>厨房吊门</t>
  </si>
  <si>
    <t>实木吊门</t>
  </si>
  <si>
    <t>主卧衣柜移门</t>
  </si>
  <si>
    <t>次卧衣柜移门</t>
  </si>
  <si>
    <t>不锈钢双槽洗菜盆</t>
  </si>
  <si>
    <t>蹲便器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</si>
  <si>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</si>
  <si>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坐便器</t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</si>
  <si>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</si>
  <si>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</si>
  <si>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</si>
  <si>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</si>
  <si>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</si>
  <si>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</si>
  <si>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品牌“日丰”</t>
  </si>
  <si>
    <t>合计</t>
  </si>
  <si>
    <t>以上仅供参考</t>
  </si>
  <si>
    <t>m</t>
  </si>
  <si>
    <t>床头背景制作</t>
  </si>
  <si>
    <t>（1）上新E1级大芯板（指接板）衬底,3厘饰面板饰面,背板为一级9厘板，同木质实木线条收边,刷华润清漆,底漆三遍,面漆二遍.（面积＞1m2）含隔板，（不含五金件，玻璃）按展开面积计算,含油漆（柜内贴面板,着色漆另计.)柜内贴波音软皮按15元/㎡计算。     （不含软包）</t>
  </si>
  <si>
    <t>300*600墙砖，搂空板造型。（墙砖、搂空板业主自购）</t>
  </si>
  <si>
    <t>拆墙（24墙）</t>
  </si>
  <si>
    <t>仅人工费，垃圾装袋，不含清运。</t>
  </si>
  <si>
    <t>酒柜装饰</t>
  </si>
  <si>
    <t>工程地址：青云明珠</t>
  </si>
  <si>
    <t>业主：张先生   电话：    邮箱：</t>
  </si>
  <si>
    <t xml:space="preserve">          2012年4月   日</t>
  </si>
  <si>
    <t>2012年4月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</si>
</sst>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7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186" fontId="14" fillId="5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7" applyFont="1" applyFill="1" applyBorder="1" applyAlignment="1">
      <alignment horizontal="left" vertical="center" wrapText="1"/>
      <protection/>
    </xf>
    <xf numFmtId="0" fontId="2" fillId="0" borderId="0" xfId="16" applyFont="1">
      <alignment/>
      <protection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6" fillId="2" borderId="11" xfId="16" applyFont="1" applyFill="1" applyBorder="1" applyAlignment="1">
      <alignment horizontal="center" vertical="center" wrapText="1"/>
      <protection/>
    </xf>
    <xf numFmtId="0" fontId="26" fillId="2" borderId="12" xfId="16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center"/>
    </xf>
    <xf numFmtId="187" fontId="20" fillId="2" borderId="1" xfId="0" applyNumberFormat="1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187" fontId="14" fillId="3" borderId="8" xfId="0" applyNumberFormat="1" applyFont="1" applyFill="1" applyBorder="1" applyAlignment="1">
      <alignment horizontal="center" vertical="center"/>
    </xf>
    <xf numFmtId="187" fontId="14" fillId="3" borderId="4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9" fontId="16" fillId="5" borderId="4" xfId="0" applyNumberFormat="1" applyFont="1" applyFill="1" applyBorder="1" applyAlignment="1">
      <alignment horizontal="center" vertical="center"/>
    </xf>
    <xf numFmtId="9" fontId="16" fillId="5" borderId="5" xfId="0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2" borderId="14" xfId="16" applyFont="1" applyFill="1" applyBorder="1" applyAlignment="1">
      <alignment horizontal="left" vertical="center" wrapText="1"/>
      <protection/>
    </xf>
    <xf numFmtId="0" fontId="14" fillId="5" borderId="15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16" applyFont="1" applyFill="1" applyBorder="1" applyAlignment="1">
      <alignment horizontal="left" vertical="center" wrapText="1"/>
      <protection/>
    </xf>
    <xf numFmtId="0" fontId="2" fillId="2" borderId="17" xfId="16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16" applyFont="1" applyFill="1" applyBorder="1" applyAlignment="1">
      <alignment horizontal="left" vertical="center" wrapText="1"/>
      <protection/>
    </xf>
    <xf numFmtId="0" fontId="2" fillId="2" borderId="5" xfId="16" applyFont="1" applyFill="1" applyBorder="1" applyAlignment="1">
      <alignment horizontal="left" vertical="center" wrapText="1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16" applyFont="1" applyFill="1" applyBorder="1" applyAlignment="1">
      <alignment horizontal="center" vertical="center" wrapText="1"/>
      <protection/>
    </xf>
    <xf numFmtId="0" fontId="14" fillId="2" borderId="5" xfId="16" applyFont="1" applyFill="1" applyBorder="1" applyAlignment="1">
      <alignment horizontal="center" vertical="center" wrapText="1"/>
      <protection/>
    </xf>
    <xf numFmtId="0" fontId="23" fillId="2" borderId="2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常规_方案_2" xfId="16"/>
    <cellStyle name="常规_方案_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workbookViewId="0" topLeftCell="A73">
      <selection activeCell="A3" sqref="A3:I3"/>
    </sheetView>
  </sheetViews>
  <sheetFormatPr defaultColWidth="9.00390625" defaultRowHeight="14.25"/>
  <cols>
    <col min="1" max="1" width="4.875" style="1" customWidth="1"/>
    <col min="2" max="2" width="16.875" style="2" customWidth="1"/>
    <col min="3" max="3" width="7.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62.875" style="2" customWidth="1"/>
    <col min="10" max="12" width="9.00390625" style="5" bestFit="1" customWidth="1"/>
    <col min="13" max="13" width="7.00390625" style="5" bestFit="1" customWidth="1"/>
    <col min="14" max="16384" width="9.00390625" style="5" bestFit="1" customWidth="1"/>
  </cols>
  <sheetData>
    <row r="1" spans="1:15" s="6" customFormat="1" ht="22.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4"/>
      <c r="J1" s="30"/>
      <c r="K1" s="20"/>
      <c r="L1" s="20"/>
      <c r="M1" s="20"/>
      <c r="N1" s="20"/>
      <c r="O1" s="20"/>
    </row>
    <row r="2" spans="1:15" s="6" customFormat="1" ht="22.5" customHeight="1">
      <c r="A2" s="175" t="s">
        <v>1</v>
      </c>
      <c r="B2" s="176"/>
      <c r="C2" s="177"/>
      <c r="D2" s="177"/>
      <c r="E2" s="177"/>
      <c r="F2" s="177"/>
      <c r="G2" s="177"/>
      <c r="H2" s="177"/>
      <c r="I2" s="177"/>
      <c r="J2" s="30"/>
      <c r="K2" s="20"/>
      <c r="L2" s="20"/>
      <c r="M2" s="20"/>
      <c r="N2" s="20"/>
      <c r="O2" s="20"/>
    </row>
    <row r="3" spans="1:15" s="6" customFormat="1" ht="22.5" customHeight="1">
      <c r="A3" s="178" t="s">
        <v>197</v>
      </c>
      <c r="B3" s="179"/>
      <c r="C3" s="179"/>
      <c r="D3" s="179"/>
      <c r="E3" s="179"/>
      <c r="F3" s="179"/>
      <c r="G3" s="179"/>
      <c r="H3" s="179"/>
      <c r="I3" s="180"/>
      <c r="J3" s="30"/>
      <c r="K3" s="20"/>
      <c r="L3" s="20"/>
      <c r="M3" s="20"/>
      <c r="N3" s="20"/>
      <c r="O3" s="20"/>
    </row>
    <row r="4" spans="1:15" s="6" customFormat="1" ht="22.5" customHeight="1">
      <c r="A4" s="181" t="s">
        <v>198</v>
      </c>
      <c r="B4" s="181"/>
      <c r="C4" s="181"/>
      <c r="D4" s="181"/>
      <c r="E4" s="181"/>
      <c r="F4" s="181"/>
      <c r="G4" s="181"/>
      <c r="H4" s="181"/>
      <c r="I4" s="181"/>
      <c r="J4" s="30"/>
      <c r="K4" s="20"/>
      <c r="L4" s="20"/>
      <c r="M4" s="20"/>
      <c r="N4" s="20"/>
      <c r="O4" s="20"/>
    </row>
    <row r="5" spans="1:15" s="7" customFormat="1" ht="19.5" customHeight="1">
      <c r="A5" s="137" t="s">
        <v>2</v>
      </c>
      <c r="B5" s="139" t="s">
        <v>3</v>
      </c>
      <c r="C5" s="139" t="s">
        <v>4</v>
      </c>
      <c r="D5" s="139" t="s">
        <v>5</v>
      </c>
      <c r="E5" s="166" t="s">
        <v>6</v>
      </c>
      <c r="F5" s="167"/>
      <c r="G5" s="166" t="s">
        <v>7</v>
      </c>
      <c r="H5" s="167"/>
      <c r="I5" s="139" t="s">
        <v>8</v>
      </c>
      <c r="J5" s="31"/>
      <c r="K5" s="21"/>
      <c r="L5" s="21"/>
      <c r="M5" s="21"/>
      <c r="N5" s="21"/>
      <c r="O5" s="21"/>
    </row>
    <row r="6" spans="1:15" ht="18.75" customHeight="1">
      <c r="A6" s="138"/>
      <c r="B6" s="140"/>
      <c r="C6" s="140"/>
      <c r="D6" s="140"/>
      <c r="E6" s="32" t="s">
        <v>9</v>
      </c>
      <c r="F6" s="32" t="s">
        <v>10</v>
      </c>
      <c r="G6" s="32" t="s">
        <v>9</v>
      </c>
      <c r="H6" s="32" t="s">
        <v>10</v>
      </c>
      <c r="I6" s="140"/>
      <c r="J6" s="33"/>
      <c r="K6" s="11"/>
      <c r="L6" s="11"/>
      <c r="M6" s="11"/>
      <c r="N6" s="11"/>
      <c r="O6" s="11"/>
    </row>
    <row r="7" spans="1:9" s="123" customFormat="1" ht="21.75" customHeight="1">
      <c r="A7" s="168" t="s">
        <v>11</v>
      </c>
      <c r="B7" s="169"/>
      <c r="C7" s="169"/>
      <c r="D7" s="169"/>
      <c r="E7" s="169"/>
      <c r="F7" s="169"/>
      <c r="G7" s="169"/>
      <c r="H7" s="170"/>
      <c r="I7" s="171"/>
    </row>
    <row r="8" spans="1:9" s="123" customFormat="1" ht="37.5" customHeight="1">
      <c r="A8" s="124" t="s">
        <v>12</v>
      </c>
      <c r="B8" s="163" t="s">
        <v>13</v>
      </c>
      <c r="C8" s="163"/>
      <c r="D8" s="163"/>
      <c r="E8" s="163"/>
      <c r="F8" s="163"/>
      <c r="G8" s="163"/>
      <c r="H8" s="164"/>
      <c r="I8" s="165"/>
    </row>
    <row r="9" spans="1:9" s="123" customFormat="1" ht="33.75" customHeight="1">
      <c r="A9" s="121" t="s">
        <v>14</v>
      </c>
      <c r="B9" s="163" t="s">
        <v>15</v>
      </c>
      <c r="C9" s="163"/>
      <c r="D9" s="163"/>
      <c r="E9" s="163"/>
      <c r="F9" s="163"/>
      <c r="G9" s="163"/>
      <c r="H9" s="164"/>
      <c r="I9" s="165"/>
    </row>
    <row r="10" spans="1:9" s="123" customFormat="1" ht="27" customHeight="1">
      <c r="A10" s="121" t="s">
        <v>16</v>
      </c>
      <c r="B10" s="163" t="s">
        <v>17</v>
      </c>
      <c r="C10" s="163"/>
      <c r="D10" s="163"/>
      <c r="E10" s="163"/>
      <c r="F10" s="163"/>
      <c r="G10" s="163"/>
      <c r="H10" s="164"/>
      <c r="I10" s="165"/>
    </row>
    <row r="11" spans="1:9" s="123" customFormat="1" ht="29.25" customHeight="1">
      <c r="A11" s="121" t="s">
        <v>18</v>
      </c>
      <c r="B11" s="163" t="s">
        <v>19</v>
      </c>
      <c r="C11" s="163"/>
      <c r="D11" s="163"/>
      <c r="E11" s="163"/>
      <c r="F11" s="163"/>
      <c r="G11" s="163"/>
      <c r="H11" s="164"/>
      <c r="I11" s="165"/>
    </row>
    <row r="12" spans="1:9" s="123" customFormat="1" ht="31.5" customHeight="1">
      <c r="A12" s="121" t="s">
        <v>20</v>
      </c>
      <c r="B12" s="163" t="s">
        <v>21</v>
      </c>
      <c r="C12" s="163"/>
      <c r="D12" s="163"/>
      <c r="E12" s="163"/>
      <c r="F12" s="163"/>
      <c r="G12" s="163"/>
      <c r="H12" s="164"/>
      <c r="I12" s="165"/>
    </row>
    <row r="13" spans="1:9" s="123" customFormat="1" ht="33.75" customHeight="1">
      <c r="A13" s="125" t="s">
        <v>22</v>
      </c>
      <c r="B13" s="160" t="s">
        <v>23</v>
      </c>
      <c r="C13" s="160"/>
      <c r="D13" s="160"/>
      <c r="E13" s="160"/>
      <c r="F13" s="160"/>
      <c r="G13" s="160"/>
      <c r="H13" s="161"/>
      <c r="I13" s="162"/>
    </row>
    <row r="14" spans="1:9" s="123" customFormat="1" ht="35.25" customHeight="1">
      <c r="A14" s="126" t="s">
        <v>24</v>
      </c>
      <c r="B14" s="157" t="s">
        <v>25</v>
      </c>
      <c r="C14" s="157"/>
      <c r="D14" s="157"/>
      <c r="E14" s="157"/>
      <c r="F14" s="157"/>
      <c r="G14" s="157"/>
      <c r="H14" s="157"/>
      <c r="I14" s="157"/>
    </row>
    <row r="15" spans="1:9" s="123" customFormat="1" ht="30" customHeight="1">
      <c r="A15" s="127" t="s">
        <v>26</v>
      </c>
      <c r="B15" s="157" t="s">
        <v>27</v>
      </c>
      <c r="C15" s="157"/>
      <c r="D15" s="157"/>
      <c r="E15" s="157"/>
      <c r="F15" s="157"/>
      <c r="G15" s="157"/>
      <c r="H15" s="157"/>
      <c r="I15" s="157"/>
    </row>
    <row r="16" spans="1:9" s="123" customFormat="1" ht="36.75" customHeight="1">
      <c r="A16" s="127" t="s">
        <v>28</v>
      </c>
      <c r="B16" s="157" t="s">
        <v>29</v>
      </c>
      <c r="C16" s="157"/>
      <c r="D16" s="157"/>
      <c r="E16" s="157"/>
      <c r="F16" s="157"/>
      <c r="G16" s="157"/>
      <c r="H16" s="157"/>
      <c r="I16" s="157"/>
    </row>
    <row r="17" spans="1:9" s="123" customFormat="1" ht="36.75" customHeight="1">
      <c r="A17" s="127" t="s">
        <v>30</v>
      </c>
      <c r="B17" s="157" t="s">
        <v>31</v>
      </c>
      <c r="C17" s="157"/>
      <c r="D17" s="157"/>
      <c r="E17" s="157"/>
      <c r="F17" s="157"/>
      <c r="G17" s="157"/>
      <c r="H17" s="157"/>
      <c r="I17" s="157"/>
    </row>
    <row r="18" spans="1:15" ht="18" customHeight="1">
      <c r="A18" s="158" t="s">
        <v>32</v>
      </c>
      <c r="B18" s="159"/>
      <c r="C18" s="35"/>
      <c r="D18" s="35"/>
      <c r="E18" s="34"/>
      <c r="F18" s="34"/>
      <c r="G18" s="35"/>
      <c r="H18" s="34"/>
      <c r="I18" s="36"/>
      <c r="J18" s="33"/>
      <c r="K18" s="11"/>
      <c r="L18" s="11"/>
      <c r="M18" s="11"/>
      <c r="N18" s="11"/>
      <c r="O18" s="11"/>
    </row>
    <row r="19" spans="1:15" s="8" customFormat="1" ht="32.25" customHeight="1">
      <c r="A19" s="37">
        <v>1</v>
      </c>
      <c r="B19" s="38" t="s">
        <v>33</v>
      </c>
      <c r="C19" s="39">
        <f>29.3*2.8</f>
        <v>82.03999999999999</v>
      </c>
      <c r="D19" s="39" t="s">
        <v>34</v>
      </c>
      <c r="E19" s="39">
        <v>3</v>
      </c>
      <c r="F19" s="40">
        <f>E19*C19</f>
        <v>246.11999999999998</v>
      </c>
      <c r="G19" s="39">
        <v>3</v>
      </c>
      <c r="H19" s="40">
        <f aca="true" t="shared" si="0" ref="H19:H30">G19*C19</f>
        <v>246.11999999999998</v>
      </c>
      <c r="I19" s="26" t="s">
        <v>35</v>
      </c>
      <c r="J19" s="33"/>
      <c r="K19" s="14"/>
      <c r="L19" s="14"/>
      <c r="M19" s="14"/>
      <c r="N19" s="14"/>
      <c r="O19" s="14"/>
    </row>
    <row r="20" spans="1:15" s="9" customFormat="1" ht="30.75" customHeight="1">
      <c r="A20" s="37">
        <v>2</v>
      </c>
      <c r="B20" s="38" t="s">
        <v>36</v>
      </c>
      <c r="C20" s="39">
        <v>29.5</v>
      </c>
      <c r="D20" s="39" t="s">
        <v>34</v>
      </c>
      <c r="E20" s="39">
        <v>9</v>
      </c>
      <c r="F20" s="40">
        <f>E20*C20</f>
        <v>265.5</v>
      </c>
      <c r="G20" s="39">
        <v>12</v>
      </c>
      <c r="H20" s="40">
        <f t="shared" si="0"/>
        <v>354</v>
      </c>
      <c r="I20" s="26" t="s">
        <v>37</v>
      </c>
      <c r="J20" s="33"/>
      <c r="K20" s="22"/>
      <c r="L20" s="22"/>
      <c r="M20" s="22"/>
      <c r="N20" s="22"/>
      <c r="O20" s="22"/>
    </row>
    <row r="21" spans="1:15" s="8" customFormat="1" ht="31.5" customHeight="1">
      <c r="A21" s="37">
        <v>3</v>
      </c>
      <c r="B21" s="38" t="s">
        <v>38</v>
      </c>
      <c r="C21" s="39">
        <f>29.3*2.8</f>
        <v>82.03999999999999</v>
      </c>
      <c r="D21" s="39" t="s">
        <v>34</v>
      </c>
      <c r="E21" s="39">
        <v>9</v>
      </c>
      <c r="F21" s="40">
        <f>E21*C21</f>
        <v>738.3599999999999</v>
      </c>
      <c r="G21" s="39">
        <v>12</v>
      </c>
      <c r="H21" s="40">
        <f t="shared" si="0"/>
        <v>984.4799999999999</v>
      </c>
      <c r="I21" s="26" t="s">
        <v>37</v>
      </c>
      <c r="J21" s="33"/>
      <c r="K21" s="14"/>
      <c r="L21" s="14"/>
      <c r="M21" s="14"/>
      <c r="N21" s="14"/>
      <c r="O21" s="14"/>
    </row>
    <row r="22" spans="1:256" s="9" customFormat="1" ht="37.5" customHeight="1">
      <c r="A22" s="37">
        <v>4</v>
      </c>
      <c r="B22" s="103" t="s">
        <v>39</v>
      </c>
      <c r="C22" s="39">
        <v>29</v>
      </c>
      <c r="D22" s="39" t="s">
        <v>190</v>
      </c>
      <c r="E22" s="105">
        <v>45</v>
      </c>
      <c r="F22" s="107">
        <f>C22*E22</f>
        <v>1305</v>
      </c>
      <c r="G22" s="104">
        <v>50</v>
      </c>
      <c r="H22" s="40">
        <f t="shared" si="0"/>
        <v>1450</v>
      </c>
      <c r="I22" s="115" t="s">
        <v>40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10" ht="28.5" customHeight="1">
      <c r="A23" s="37">
        <v>5</v>
      </c>
      <c r="B23" s="41" t="s">
        <v>41</v>
      </c>
      <c r="C23" s="43">
        <v>1</v>
      </c>
      <c r="D23" s="43" t="s">
        <v>42</v>
      </c>
      <c r="E23" s="42">
        <v>700</v>
      </c>
      <c r="F23" s="43">
        <f>C23*E23</f>
        <v>700</v>
      </c>
      <c r="G23" s="43">
        <v>850</v>
      </c>
      <c r="H23" s="121">
        <f t="shared" si="0"/>
        <v>850</v>
      </c>
      <c r="I23" s="89" t="s">
        <v>43</v>
      </c>
      <c r="J23" s="44"/>
    </row>
    <row r="24" spans="1:10" ht="54.75" customHeight="1">
      <c r="A24" s="37">
        <v>6</v>
      </c>
      <c r="B24" s="41" t="s">
        <v>44</v>
      </c>
      <c r="C24" s="43">
        <v>3.5</v>
      </c>
      <c r="D24" s="43" t="s">
        <v>45</v>
      </c>
      <c r="E24" s="42">
        <v>220</v>
      </c>
      <c r="F24" s="43">
        <f>C24*E24</f>
        <v>770</v>
      </c>
      <c r="G24" s="43">
        <v>180</v>
      </c>
      <c r="H24" s="121">
        <f t="shared" si="0"/>
        <v>630</v>
      </c>
      <c r="I24" s="128" t="s">
        <v>46</v>
      </c>
      <c r="J24" s="44"/>
    </row>
    <row r="25" spans="1:10" ht="34.5" customHeight="1">
      <c r="A25" s="37">
        <v>7</v>
      </c>
      <c r="B25" s="41" t="s">
        <v>47</v>
      </c>
      <c r="C25" s="43">
        <v>1</v>
      </c>
      <c r="D25" s="43" t="s">
        <v>42</v>
      </c>
      <c r="E25" s="42">
        <v>120</v>
      </c>
      <c r="F25" s="43">
        <f>C25*E25</f>
        <v>120</v>
      </c>
      <c r="G25" s="43">
        <v>180</v>
      </c>
      <c r="H25" s="121">
        <f t="shared" si="0"/>
        <v>180</v>
      </c>
      <c r="I25" s="29" t="s">
        <v>193</v>
      </c>
      <c r="J25" s="44"/>
    </row>
    <row r="26" spans="1:9" s="8" customFormat="1" ht="54.75" customHeight="1">
      <c r="A26" s="37">
        <v>8</v>
      </c>
      <c r="B26" s="103" t="s">
        <v>48</v>
      </c>
      <c r="C26" s="43">
        <v>6</v>
      </c>
      <c r="D26" s="104" t="s">
        <v>34</v>
      </c>
      <c r="E26" s="104">
        <v>80</v>
      </c>
      <c r="F26" s="107">
        <f>E26*C26</f>
        <v>480</v>
      </c>
      <c r="G26" s="104">
        <v>90</v>
      </c>
      <c r="H26" s="107">
        <f t="shared" si="0"/>
        <v>540</v>
      </c>
      <c r="I26" s="128" t="s">
        <v>46</v>
      </c>
    </row>
    <row r="27" spans="1:9" s="8" customFormat="1" ht="54" customHeight="1">
      <c r="A27" s="37">
        <v>9</v>
      </c>
      <c r="B27" s="103" t="s">
        <v>49</v>
      </c>
      <c r="C27" s="43">
        <v>2.4</v>
      </c>
      <c r="D27" s="43" t="s">
        <v>45</v>
      </c>
      <c r="E27" s="104">
        <v>220</v>
      </c>
      <c r="F27" s="107">
        <f>E27*C27</f>
        <v>528</v>
      </c>
      <c r="G27" s="104">
        <v>180</v>
      </c>
      <c r="H27" s="107">
        <f t="shared" si="0"/>
        <v>432</v>
      </c>
      <c r="I27" s="128" t="s">
        <v>46</v>
      </c>
    </row>
    <row r="28" spans="1:9" s="8" customFormat="1" ht="48.75" customHeight="1">
      <c r="A28" s="37">
        <v>10</v>
      </c>
      <c r="B28" s="103" t="s">
        <v>196</v>
      </c>
      <c r="C28" s="43">
        <v>1</v>
      </c>
      <c r="D28" s="43" t="s">
        <v>42</v>
      </c>
      <c r="E28" s="104">
        <v>180</v>
      </c>
      <c r="F28" s="107">
        <f>E28*C28</f>
        <v>180</v>
      </c>
      <c r="G28" s="104">
        <v>240</v>
      </c>
      <c r="H28" s="107">
        <f t="shared" si="0"/>
        <v>240</v>
      </c>
      <c r="I28" s="128" t="s">
        <v>46</v>
      </c>
    </row>
    <row r="29" spans="1:9" s="8" customFormat="1" ht="30" customHeight="1">
      <c r="A29" s="37">
        <v>11</v>
      </c>
      <c r="B29" s="103" t="s">
        <v>194</v>
      </c>
      <c r="C29" s="43">
        <v>1.1</v>
      </c>
      <c r="D29" s="104" t="s">
        <v>34</v>
      </c>
      <c r="E29" s="104">
        <v>8</v>
      </c>
      <c r="F29" s="107">
        <f>E29*C29</f>
        <v>8.8</v>
      </c>
      <c r="G29" s="104">
        <v>80</v>
      </c>
      <c r="H29" s="107">
        <f t="shared" si="0"/>
        <v>88</v>
      </c>
      <c r="I29" s="122" t="s">
        <v>195</v>
      </c>
    </row>
    <row r="30" spans="1:9" s="8" customFormat="1" ht="27" customHeight="1">
      <c r="A30" s="37">
        <v>12</v>
      </c>
      <c r="B30" s="103" t="s">
        <v>51</v>
      </c>
      <c r="C30" s="43">
        <v>1</v>
      </c>
      <c r="D30" s="104" t="s">
        <v>42</v>
      </c>
      <c r="E30" s="104">
        <v>80</v>
      </c>
      <c r="F30" s="107">
        <f>E30*C30</f>
        <v>80</v>
      </c>
      <c r="G30" s="104">
        <v>120</v>
      </c>
      <c r="H30" s="107">
        <f t="shared" si="0"/>
        <v>120</v>
      </c>
      <c r="I30" s="122" t="s">
        <v>52</v>
      </c>
    </row>
    <row r="31" spans="1:30" s="8" customFormat="1" ht="31.5" customHeight="1">
      <c r="A31" s="37">
        <v>13</v>
      </c>
      <c r="B31" s="97" t="s">
        <v>53</v>
      </c>
      <c r="C31" s="98">
        <v>29.5</v>
      </c>
      <c r="D31" s="98" t="s">
        <v>34</v>
      </c>
      <c r="E31" s="98">
        <v>15</v>
      </c>
      <c r="F31" s="99">
        <f>C31*E31</f>
        <v>442.5</v>
      </c>
      <c r="G31" s="98">
        <v>15</v>
      </c>
      <c r="H31" s="40">
        <f>C31*G31</f>
        <v>442.5</v>
      </c>
      <c r="I31" s="100" t="s">
        <v>54</v>
      </c>
      <c r="J31" s="116"/>
      <c r="K31" s="116"/>
      <c r="L31" s="116"/>
      <c r="M31" s="116"/>
      <c r="N31" s="116"/>
      <c r="O31" s="116"/>
      <c r="P31" s="22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15" ht="18" customHeight="1">
      <c r="A32" s="158" t="s">
        <v>55</v>
      </c>
      <c r="B32" s="159"/>
      <c r="C32" s="35"/>
      <c r="D32" s="35"/>
      <c r="E32" s="34"/>
      <c r="F32" s="34"/>
      <c r="G32" s="35"/>
      <c r="H32" s="34"/>
      <c r="I32" s="36"/>
      <c r="J32" s="33"/>
      <c r="K32" s="11"/>
      <c r="L32" s="11"/>
      <c r="M32" s="11"/>
      <c r="N32" s="11"/>
      <c r="O32" s="11"/>
    </row>
    <row r="33" spans="1:10" ht="39.75" customHeight="1">
      <c r="A33" s="43">
        <v>1</v>
      </c>
      <c r="B33" s="38" t="s">
        <v>56</v>
      </c>
      <c r="C33" s="39">
        <v>1.8</v>
      </c>
      <c r="D33" s="39" t="s">
        <v>45</v>
      </c>
      <c r="E33" s="39">
        <v>20</v>
      </c>
      <c r="F33" s="40">
        <f aca="true" t="shared" si="1" ref="F33:F41">E33*C33</f>
        <v>36</v>
      </c>
      <c r="G33" s="39">
        <v>10</v>
      </c>
      <c r="H33" s="40">
        <f aca="true" t="shared" si="2" ref="H33:H42">G33*C33</f>
        <v>18</v>
      </c>
      <c r="I33" s="29" t="s">
        <v>57</v>
      </c>
      <c r="J33" s="44"/>
    </row>
    <row r="34" spans="1:15" s="8" customFormat="1" ht="31.5" customHeight="1">
      <c r="A34" s="43">
        <v>2</v>
      </c>
      <c r="B34" s="38" t="s">
        <v>33</v>
      </c>
      <c r="C34" s="39">
        <f>13*2.8</f>
        <v>36.4</v>
      </c>
      <c r="D34" s="39" t="s">
        <v>34</v>
      </c>
      <c r="E34" s="39">
        <v>3</v>
      </c>
      <c r="F34" s="40">
        <f t="shared" si="1"/>
        <v>109.19999999999999</v>
      </c>
      <c r="G34" s="39">
        <v>3</v>
      </c>
      <c r="H34" s="40">
        <f t="shared" si="2"/>
        <v>109.19999999999999</v>
      </c>
      <c r="I34" s="26" t="s">
        <v>35</v>
      </c>
      <c r="J34" s="33"/>
      <c r="K34" s="14"/>
      <c r="L34" s="14"/>
      <c r="M34" s="14"/>
      <c r="N34" s="14"/>
      <c r="O34" s="14"/>
    </row>
    <row r="35" spans="1:15" s="9" customFormat="1" ht="30.75" customHeight="1">
      <c r="A35" s="43">
        <v>3</v>
      </c>
      <c r="B35" s="38" t="s">
        <v>36</v>
      </c>
      <c r="C35" s="39">
        <v>10.4</v>
      </c>
      <c r="D35" s="39" t="s">
        <v>34</v>
      </c>
      <c r="E35" s="39">
        <v>9</v>
      </c>
      <c r="F35" s="40">
        <f t="shared" si="1"/>
        <v>93.60000000000001</v>
      </c>
      <c r="G35" s="39">
        <v>12</v>
      </c>
      <c r="H35" s="40">
        <f t="shared" si="2"/>
        <v>124.80000000000001</v>
      </c>
      <c r="I35" s="26" t="s">
        <v>37</v>
      </c>
      <c r="J35" s="33"/>
      <c r="K35" s="22"/>
      <c r="L35" s="22"/>
      <c r="M35" s="22"/>
      <c r="N35" s="22"/>
      <c r="O35" s="22"/>
    </row>
    <row r="36" spans="1:15" s="8" customFormat="1" ht="31.5" customHeight="1">
      <c r="A36" s="43">
        <v>4</v>
      </c>
      <c r="B36" s="38" t="s">
        <v>38</v>
      </c>
      <c r="C36" s="39">
        <f>13*2.8</f>
        <v>36.4</v>
      </c>
      <c r="D36" s="39" t="s">
        <v>34</v>
      </c>
      <c r="E36" s="39">
        <v>9</v>
      </c>
      <c r="F36" s="40">
        <f t="shared" si="1"/>
        <v>327.59999999999997</v>
      </c>
      <c r="G36" s="39">
        <v>12</v>
      </c>
      <c r="H36" s="40">
        <f t="shared" si="2"/>
        <v>436.79999999999995</v>
      </c>
      <c r="I36" s="26" t="s">
        <v>37</v>
      </c>
      <c r="J36" s="33"/>
      <c r="K36" s="14"/>
      <c r="L36" s="14"/>
      <c r="M36" s="14"/>
      <c r="N36" s="14"/>
      <c r="O36" s="14"/>
    </row>
    <row r="37" spans="1:9" s="8" customFormat="1" ht="54" customHeight="1">
      <c r="A37" s="43">
        <v>5</v>
      </c>
      <c r="B37" s="103" t="s">
        <v>58</v>
      </c>
      <c r="C37" s="104">
        <v>6.5</v>
      </c>
      <c r="D37" s="104" t="s">
        <v>34</v>
      </c>
      <c r="E37" s="104">
        <v>80</v>
      </c>
      <c r="F37" s="40">
        <f t="shared" si="1"/>
        <v>520</v>
      </c>
      <c r="G37" s="104">
        <v>90</v>
      </c>
      <c r="H37" s="40">
        <f t="shared" si="2"/>
        <v>585</v>
      </c>
      <c r="I37" s="128" t="s">
        <v>46</v>
      </c>
    </row>
    <row r="38" spans="1:9" s="8" customFormat="1" ht="55.5" customHeight="1">
      <c r="A38" s="43">
        <v>6</v>
      </c>
      <c r="B38" s="103" t="s">
        <v>59</v>
      </c>
      <c r="C38" s="104">
        <f>3.6*3</f>
        <v>10.8</v>
      </c>
      <c r="D38" s="104" t="s">
        <v>34</v>
      </c>
      <c r="E38" s="104">
        <v>75</v>
      </c>
      <c r="F38" s="40">
        <f t="shared" si="1"/>
        <v>810</v>
      </c>
      <c r="G38" s="104">
        <v>90</v>
      </c>
      <c r="H38" s="40">
        <f t="shared" si="2"/>
        <v>972.0000000000001</v>
      </c>
      <c r="I38" s="128" t="s">
        <v>46</v>
      </c>
    </row>
    <row r="39" spans="1:9" s="8" customFormat="1" ht="52.5" customHeight="1">
      <c r="A39" s="43">
        <v>7</v>
      </c>
      <c r="B39" s="103" t="s">
        <v>60</v>
      </c>
      <c r="C39" s="43">
        <v>2</v>
      </c>
      <c r="D39" s="104" t="s">
        <v>61</v>
      </c>
      <c r="E39" s="104">
        <v>260</v>
      </c>
      <c r="F39" s="40">
        <f t="shared" si="1"/>
        <v>520</v>
      </c>
      <c r="G39" s="104">
        <v>180</v>
      </c>
      <c r="H39" s="40">
        <f t="shared" si="2"/>
        <v>360</v>
      </c>
      <c r="I39" s="128" t="s">
        <v>62</v>
      </c>
    </row>
    <row r="40" spans="1:9" s="8" customFormat="1" ht="55.5" customHeight="1">
      <c r="A40" s="43">
        <v>6</v>
      </c>
      <c r="B40" s="103" t="s">
        <v>191</v>
      </c>
      <c r="C40" s="104">
        <v>4</v>
      </c>
      <c r="D40" s="104" t="s">
        <v>34</v>
      </c>
      <c r="E40" s="104">
        <v>75</v>
      </c>
      <c r="F40" s="40">
        <f>E40*C40</f>
        <v>300</v>
      </c>
      <c r="G40" s="104">
        <v>90</v>
      </c>
      <c r="H40" s="40">
        <f>G40*C40</f>
        <v>360</v>
      </c>
      <c r="I40" s="128" t="s">
        <v>192</v>
      </c>
    </row>
    <row r="41" spans="1:30" s="8" customFormat="1" ht="31.5" customHeight="1">
      <c r="A41" s="43">
        <v>9</v>
      </c>
      <c r="B41" s="97" t="s">
        <v>53</v>
      </c>
      <c r="C41" s="98">
        <v>10.4</v>
      </c>
      <c r="D41" s="98" t="s">
        <v>34</v>
      </c>
      <c r="E41" s="98">
        <v>15</v>
      </c>
      <c r="F41" s="40">
        <f t="shared" si="1"/>
        <v>156</v>
      </c>
      <c r="G41" s="98">
        <v>15</v>
      </c>
      <c r="H41" s="40">
        <f t="shared" si="2"/>
        <v>156</v>
      </c>
      <c r="I41" s="100" t="s">
        <v>54</v>
      </c>
      <c r="J41" s="116"/>
      <c r="K41" s="116"/>
      <c r="L41" s="116"/>
      <c r="M41" s="116"/>
      <c r="N41" s="116"/>
      <c r="O41" s="116"/>
      <c r="P41" s="2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256" s="9" customFormat="1" ht="37.5" customHeight="1">
      <c r="A42" s="43">
        <v>10</v>
      </c>
      <c r="B42" s="103" t="s">
        <v>39</v>
      </c>
      <c r="C42" s="39">
        <v>3</v>
      </c>
      <c r="D42" s="39" t="s">
        <v>34</v>
      </c>
      <c r="E42" s="105">
        <v>45</v>
      </c>
      <c r="F42" s="107">
        <f>C42*E42</f>
        <v>135</v>
      </c>
      <c r="G42" s="104">
        <v>50</v>
      </c>
      <c r="H42" s="40">
        <f t="shared" si="2"/>
        <v>150</v>
      </c>
      <c r="I42" s="115" t="s">
        <v>40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9" s="8" customFormat="1" ht="30.75" customHeight="1">
      <c r="A43" s="43">
        <v>11</v>
      </c>
      <c r="B43" s="103" t="s">
        <v>50</v>
      </c>
      <c r="C43" s="43">
        <v>3</v>
      </c>
      <c r="D43" s="104" t="s">
        <v>34</v>
      </c>
      <c r="E43" s="104">
        <v>0</v>
      </c>
      <c r="F43" s="107">
        <f>E43*C43</f>
        <v>0</v>
      </c>
      <c r="G43" s="104">
        <v>40</v>
      </c>
      <c r="H43" s="107">
        <f>G43*C43</f>
        <v>120</v>
      </c>
      <c r="I43" s="122" t="s">
        <v>195</v>
      </c>
    </row>
    <row r="44" spans="1:9" s="8" customFormat="1" ht="30.75" customHeight="1">
      <c r="A44" s="43">
        <v>12</v>
      </c>
      <c r="B44" s="103" t="s">
        <v>71</v>
      </c>
      <c r="C44" s="43">
        <v>1</v>
      </c>
      <c r="D44" s="104" t="s">
        <v>42</v>
      </c>
      <c r="E44" s="104">
        <v>50</v>
      </c>
      <c r="F44" s="107">
        <f>E44*C44</f>
        <v>50</v>
      </c>
      <c r="G44" s="104">
        <v>100</v>
      </c>
      <c r="H44" s="107">
        <f>G44*C44</f>
        <v>100</v>
      </c>
      <c r="I44" s="122" t="s">
        <v>52</v>
      </c>
    </row>
    <row r="45" spans="1:10" ht="18" customHeight="1">
      <c r="A45" s="154" t="s">
        <v>63</v>
      </c>
      <c r="B45" s="155"/>
      <c r="C45" s="47"/>
      <c r="D45" s="47"/>
      <c r="E45" s="46"/>
      <c r="F45" s="46"/>
      <c r="G45" s="47"/>
      <c r="H45" s="46"/>
      <c r="I45" s="48"/>
      <c r="J45" s="44"/>
    </row>
    <row r="46" spans="1:15" s="8" customFormat="1" ht="31.5" customHeight="1">
      <c r="A46" s="37">
        <v>1</v>
      </c>
      <c r="B46" s="38" t="s">
        <v>33</v>
      </c>
      <c r="C46" s="39">
        <f>C48</f>
        <v>41.16</v>
      </c>
      <c r="D46" s="39" t="s">
        <v>34</v>
      </c>
      <c r="E46" s="39">
        <v>3</v>
      </c>
      <c r="F46" s="40">
        <f aca="true" t="shared" si="3" ref="F46:F52">E46*C46</f>
        <v>123.47999999999999</v>
      </c>
      <c r="G46" s="39">
        <v>3</v>
      </c>
      <c r="H46" s="40">
        <f aca="true" t="shared" si="4" ref="H46:H55">G46*C46</f>
        <v>123.47999999999999</v>
      </c>
      <c r="I46" s="26" t="s">
        <v>35</v>
      </c>
      <c r="J46" s="33"/>
      <c r="K46" s="14"/>
      <c r="L46" s="14"/>
      <c r="M46" s="14"/>
      <c r="N46" s="14"/>
      <c r="O46" s="14"/>
    </row>
    <row r="47" spans="1:10" s="9" customFormat="1" ht="27.75" customHeight="1">
      <c r="A47" s="43">
        <v>2</v>
      </c>
      <c r="B47" s="38" t="s">
        <v>36</v>
      </c>
      <c r="C47" s="39">
        <v>10.2</v>
      </c>
      <c r="D47" s="39" t="s">
        <v>34</v>
      </c>
      <c r="E47" s="39">
        <v>9</v>
      </c>
      <c r="F47" s="40">
        <f t="shared" si="3"/>
        <v>91.8</v>
      </c>
      <c r="G47" s="39">
        <v>12</v>
      </c>
      <c r="H47" s="40">
        <f t="shared" si="4"/>
        <v>122.39999999999999</v>
      </c>
      <c r="I47" s="26" t="s">
        <v>37</v>
      </c>
      <c r="J47" s="44"/>
    </row>
    <row r="48" spans="1:10" s="8" customFormat="1" ht="26.25" customHeight="1">
      <c r="A48" s="37">
        <v>3</v>
      </c>
      <c r="B48" s="38" t="s">
        <v>38</v>
      </c>
      <c r="C48" s="39">
        <f>14.7*2.8</f>
        <v>41.16</v>
      </c>
      <c r="D48" s="39" t="s">
        <v>34</v>
      </c>
      <c r="E48" s="39">
        <v>9</v>
      </c>
      <c r="F48" s="40">
        <f t="shared" si="3"/>
        <v>370.43999999999994</v>
      </c>
      <c r="G48" s="39">
        <v>12</v>
      </c>
      <c r="H48" s="40">
        <f t="shared" si="4"/>
        <v>493.91999999999996</v>
      </c>
      <c r="I48" s="26" t="s">
        <v>37</v>
      </c>
      <c r="J48" s="44"/>
    </row>
    <row r="49" spans="1:9" s="8" customFormat="1" ht="45" customHeight="1">
      <c r="A49" s="43">
        <v>4</v>
      </c>
      <c r="B49" s="103" t="s">
        <v>64</v>
      </c>
      <c r="C49" s="104">
        <v>17.5</v>
      </c>
      <c r="D49" s="104" t="s">
        <v>34</v>
      </c>
      <c r="E49" s="104">
        <v>75</v>
      </c>
      <c r="F49" s="107">
        <f t="shared" si="3"/>
        <v>1312.5</v>
      </c>
      <c r="G49" s="104">
        <v>73</v>
      </c>
      <c r="H49" s="107">
        <f t="shared" si="4"/>
        <v>1277.5</v>
      </c>
      <c r="I49" s="128" t="s">
        <v>65</v>
      </c>
    </row>
    <row r="50" spans="1:9" s="8" customFormat="1" ht="51.75" customHeight="1">
      <c r="A50" s="43">
        <v>5</v>
      </c>
      <c r="B50" s="103" t="s">
        <v>66</v>
      </c>
      <c r="C50" s="130">
        <f>2.7*2.2*2.8</f>
        <v>16.632</v>
      </c>
      <c r="D50" s="104" t="s">
        <v>34</v>
      </c>
      <c r="E50" s="104">
        <v>80</v>
      </c>
      <c r="F50" s="107">
        <f t="shared" si="3"/>
        <v>1330.5600000000002</v>
      </c>
      <c r="G50" s="104">
        <v>90</v>
      </c>
      <c r="H50" s="107">
        <f t="shared" si="4"/>
        <v>1496.88</v>
      </c>
      <c r="I50" s="128" t="s">
        <v>46</v>
      </c>
    </row>
    <row r="51" spans="1:9" s="8" customFormat="1" ht="37.5" customHeight="1">
      <c r="A51" s="37">
        <v>6</v>
      </c>
      <c r="B51" s="103" t="s">
        <v>67</v>
      </c>
      <c r="C51" s="43">
        <f>1.8*2.8</f>
        <v>5.04</v>
      </c>
      <c r="D51" s="104" t="s">
        <v>34</v>
      </c>
      <c r="E51" s="104">
        <v>30</v>
      </c>
      <c r="F51" s="107">
        <f t="shared" si="3"/>
        <v>151.2</v>
      </c>
      <c r="G51" s="104">
        <v>30</v>
      </c>
      <c r="H51" s="107">
        <f t="shared" si="4"/>
        <v>151.2</v>
      </c>
      <c r="I51" s="103" t="s">
        <v>68</v>
      </c>
    </row>
    <row r="52" spans="1:9" s="8" customFormat="1" ht="28.5" customHeight="1">
      <c r="A52" s="43">
        <v>7</v>
      </c>
      <c r="B52" s="103" t="s">
        <v>69</v>
      </c>
      <c r="C52" s="130">
        <v>1.66</v>
      </c>
      <c r="D52" s="104" t="s">
        <v>45</v>
      </c>
      <c r="E52" s="104">
        <v>15</v>
      </c>
      <c r="F52" s="107">
        <f t="shared" si="3"/>
        <v>24.9</v>
      </c>
      <c r="G52" s="104">
        <v>50</v>
      </c>
      <c r="H52" s="107">
        <f t="shared" si="4"/>
        <v>83</v>
      </c>
      <c r="I52" s="131" t="s">
        <v>70</v>
      </c>
    </row>
    <row r="53" spans="1:16" s="8" customFormat="1" ht="31.5" customHeight="1">
      <c r="A53" s="37">
        <v>8</v>
      </c>
      <c r="B53" s="97" t="s">
        <v>53</v>
      </c>
      <c r="C53" s="98">
        <v>10.2</v>
      </c>
      <c r="D53" s="98" t="s">
        <v>34</v>
      </c>
      <c r="E53" s="98">
        <v>15</v>
      </c>
      <c r="F53" s="99">
        <f>C53*E53</f>
        <v>153</v>
      </c>
      <c r="G53" s="98">
        <v>15</v>
      </c>
      <c r="H53" s="40">
        <f t="shared" si="4"/>
        <v>153</v>
      </c>
      <c r="I53" s="100" t="s">
        <v>54</v>
      </c>
      <c r="J53" s="101"/>
      <c r="K53" s="102"/>
      <c r="L53" s="102"/>
      <c r="M53" s="102"/>
      <c r="N53" s="102"/>
      <c r="O53" s="102"/>
      <c r="P53" s="9"/>
    </row>
    <row r="54" spans="1:9" s="8" customFormat="1" ht="30.75" customHeight="1">
      <c r="A54" s="43">
        <v>9</v>
      </c>
      <c r="B54" s="103" t="s">
        <v>50</v>
      </c>
      <c r="C54" s="43">
        <f>1.8*2.8</f>
        <v>5.04</v>
      </c>
      <c r="D54" s="104" t="s">
        <v>34</v>
      </c>
      <c r="E54" s="104">
        <v>0</v>
      </c>
      <c r="F54" s="107">
        <f>E54*C54</f>
        <v>0</v>
      </c>
      <c r="G54" s="104">
        <v>40</v>
      </c>
      <c r="H54" s="107">
        <f t="shared" si="4"/>
        <v>201.6</v>
      </c>
      <c r="I54" s="122" t="s">
        <v>7</v>
      </c>
    </row>
    <row r="55" spans="1:9" s="8" customFormat="1" ht="30.75" customHeight="1">
      <c r="A55" s="43">
        <v>10</v>
      </c>
      <c r="B55" s="103" t="s">
        <v>71</v>
      </c>
      <c r="C55" s="43">
        <v>1</v>
      </c>
      <c r="D55" s="104" t="s">
        <v>42</v>
      </c>
      <c r="E55" s="104">
        <v>50</v>
      </c>
      <c r="F55" s="107">
        <f>E55*C55</f>
        <v>50</v>
      </c>
      <c r="G55" s="104">
        <v>100</v>
      </c>
      <c r="H55" s="107">
        <f t="shared" si="4"/>
        <v>100</v>
      </c>
      <c r="I55" s="122" t="s">
        <v>52</v>
      </c>
    </row>
    <row r="56" spans="1:10" ht="15.75" customHeight="1">
      <c r="A56" s="154" t="s">
        <v>72</v>
      </c>
      <c r="B56" s="155"/>
      <c r="C56" s="50"/>
      <c r="D56" s="50"/>
      <c r="E56" s="51"/>
      <c r="F56" s="51"/>
      <c r="G56" s="52"/>
      <c r="H56" s="51"/>
      <c r="I56" s="53"/>
      <c r="J56" s="44"/>
    </row>
    <row r="57" spans="1:10" ht="39.75" customHeight="1">
      <c r="A57" s="43">
        <v>1</v>
      </c>
      <c r="B57" s="38" t="s">
        <v>73</v>
      </c>
      <c r="C57" s="39">
        <v>7.5</v>
      </c>
      <c r="D57" s="39" t="s">
        <v>34</v>
      </c>
      <c r="E57" s="39">
        <v>10</v>
      </c>
      <c r="F57" s="40">
        <f>E57*C57</f>
        <v>75</v>
      </c>
      <c r="G57" s="39">
        <v>25</v>
      </c>
      <c r="H57" s="40">
        <f>G57*C57</f>
        <v>187.5</v>
      </c>
      <c r="I57" s="29" t="s">
        <v>74</v>
      </c>
      <c r="J57" s="44"/>
    </row>
    <row r="58" spans="1:10" s="9" customFormat="1" ht="38.25" customHeight="1">
      <c r="A58" s="43">
        <v>2</v>
      </c>
      <c r="B58" s="38" t="s">
        <v>75</v>
      </c>
      <c r="C58" s="39">
        <f>13.3*2.6</f>
        <v>34.580000000000005</v>
      </c>
      <c r="D58" s="39" t="s">
        <v>34</v>
      </c>
      <c r="E58" s="39">
        <v>10</v>
      </c>
      <c r="F58" s="40">
        <f>E58*C58</f>
        <v>345.80000000000007</v>
      </c>
      <c r="G58" s="39">
        <v>25</v>
      </c>
      <c r="H58" s="40">
        <f>G58*C58</f>
        <v>864.5000000000001</v>
      </c>
      <c r="I58" s="29" t="s">
        <v>74</v>
      </c>
      <c r="J58" s="44"/>
    </row>
    <row r="59" spans="1:10" s="9" customFormat="1" ht="19.5" customHeight="1">
      <c r="A59" s="43">
        <v>3</v>
      </c>
      <c r="B59" s="38" t="s">
        <v>76</v>
      </c>
      <c r="C59" s="39">
        <v>2</v>
      </c>
      <c r="D59" s="39" t="s">
        <v>77</v>
      </c>
      <c r="E59" s="39">
        <v>10</v>
      </c>
      <c r="F59" s="40">
        <f>E59*C59</f>
        <v>20</v>
      </c>
      <c r="G59" s="39">
        <v>15</v>
      </c>
      <c r="H59" s="40">
        <f>G59*C59</f>
        <v>30</v>
      </c>
      <c r="I59" s="26" t="s">
        <v>78</v>
      </c>
      <c r="J59" s="44"/>
    </row>
    <row r="60" spans="1:30" ht="20.25" customHeight="1">
      <c r="A60" s="43">
        <v>4</v>
      </c>
      <c r="B60" s="54" t="s">
        <v>79</v>
      </c>
      <c r="C60" s="39">
        <v>15</v>
      </c>
      <c r="D60" s="39" t="s">
        <v>34</v>
      </c>
      <c r="E60" s="37">
        <v>25</v>
      </c>
      <c r="F60" s="40">
        <f>E60*C60</f>
        <v>375</v>
      </c>
      <c r="G60" s="37">
        <v>20</v>
      </c>
      <c r="H60" s="40">
        <f>G60*C60</f>
        <v>300</v>
      </c>
      <c r="I60" s="38" t="s">
        <v>80</v>
      </c>
      <c r="J60" s="45"/>
      <c r="K60" s="24"/>
      <c r="L60" s="24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12" s="9" customFormat="1" ht="31.5" customHeight="1">
      <c r="A61" s="43">
        <v>5</v>
      </c>
      <c r="B61" s="41" t="s">
        <v>81</v>
      </c>
      <c r="C61" s="43">
        <v>1</v>
      </c>
      <c r="D61" s="43" t="s">
        <v>82</v>
      </c>
      <c r="E61" s="43">
        <v>85</v>
      </c>
      <c r="F61" s="121">
        <f>C61*E61</f>
        <v>85</v>
      </c>
      <c r="G61" s="43">
        <v>95</v>
      </c>
      <c r="H61" s="121">
        <f>G61*C61</f>
        <v>95</v>
      </c>
      <c r="I61" s="41" t="s">
        <v>83</v>
      </c>
      <c r="J61" s="45"/>
      <c r="K61" s="24"/>
      <c r="L61" s="24"/>
    </row>
    <row r="62" spans="1:30" s="13" customFormat="1" ht="19.5" customHeight="1">
      <c r="A62" s="154" t="s">
        <v>84</v>
      </c>
      <c r="B62" s="155"/>
      <c r="C62" s="46"/>
      <c r="D62" s="46"/>
      <c r="E62" s="47"/>
      <c r="F62" s="46"/>
      <c r="G62" s="47"/>
      <c r="H62" s="46"/>
      <c r="I62" s="48"/>
      <c r="J62" s="44"/>
      <c r="K62" s="8"/>
      <c r="L62" s="8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10" ht="39.75" customHeight="1">
      <c r="A63" s="43">
        <v>1</v>
      </c>
      <c r="B63" s="38" t="s">
        <v>56</v>
      </c>
      <c r="C63" s="39">
        <v>1</v>
      </c>
      <c r="D63" s="39" t="s">
        <v>77</v>
      </c>
      <c r="E63" s="39">
        <v>20</v>
      </c>
      <c r="F63" s="40">
        <f aca="true" t="shared" si="5" ref="F63:F70">E63*C63</f>
        <v>20</v>
      </c>
      <c r="G63" s="39">
        <v>10</v>
      </c>
      <c r="H63" s="40">
        <f aca="true" t="shared" si="6" ref="H63:H73">G63*C63</f>
        <v>10</v>
      </c>
      <c r="I63" s="29" t="s">
        <v>57</v>
      </c>
      <c r="J63" s="44"/>
    </row>
    <row r="64" spans="1:30" s="13" customFormat="1" ht="37.5" customHeight="1">
      <c r="A64" s="43">
        <v>2</v>
      </c>
      <c r="B64" s="38" t="s">
        <v>73</v>
      </c>
      <c r="C64" s="39">
        <v>2.8</v>
      </c>
      <c r="D64" s="39" t="s">
        <v>34</v>
      </c>
      <c r="E64" s="39">
        <v>10</v>
      </c>
      <c r="F64" s="40">
        <f t="shared" si="5"/>
        <v>28</v>
      </c>
      <c r="G64" s="39">
        <v>25</v>
      </c>
      <c r="H64" s="40">
        <f t="shared" si="6"/>
        <v>70</v>
      </c>
      <c r="I64" s="29" t="s">
        <v>74</v>
      </c>
      <c r="J64" s="4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13" customFormat="1" ht="39" customHeight="1">
      <c r="A65" s="43">
        <v>3</v>
      </c>
      <c r="B65" s="38" t="s">
        <v>75</v>
      </c>
      <c r="C65" s="39">
        <f>4.6*2.6</f>
        <v>11.959999999999999</v>
      </c>
      <c r="D65" s="39" t="s">
        <v>34</v>
      </c>
      <c r="E65" s="39">
        <v>10</v>
      </c>
      <c r="F65" s="40">
        <f t="shared" si="5"/>
        <v>119.6</v>
      </c>
      <c r="G65" s="39">
        <v>25</v>
      </c>
      <c r="H65" s="40">
        <f t="shared" si="6"/>
        <v>299</v>
      </c>
      <c r="I65" s="29" t="s">
        <v>74</v>
      </c>
      <c r="J65" s="4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0.25" customHeight="1">
      <c r="A66" s="43">
        <v>4</v>
      </c>
      <c r="B66" s="54" t="s">
        <v>85</v>
      </c>
      <c r="C66" s="39">
        <v>14</v>
      </c>
      <c r="D66" s="39" t="s">
        <v>34</v>
      </c>
      <c r="E66" s="37">
        <v>25</v>
      </c>
      <c r="F66" s="40">
        <f t="shared" si="5"/>
        <v>350</v>
      </c>
      <c r="G66" s="37">
        <v>20</v>
      </c>
      <c r="H66" s="40">
        <f t="shared" si="6"/>
        <v>280</v>
      </c>
      <c r="I66" s="38" t="s">
        <v>86</v>
      </c>
      <c r="J66" s="129"/>
      <c r="K66" s="24"/>
      <c r="L66" s="2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0.25" customHeight="1">
      <c r="A67" s="43">
        <v>5</v>
      </c>
      <c r="B67" s="54" t="s">
        <v>87</v>
      </c>
      <c r="C67" s="39">
        <v>2.8</v>
      </c>
      <c r="D67" s="39" t="s">
        <v>34</v>
      </c>
      <c r="E67" s="37">
        <v>25</v>
      </c>
      <c r="F67" s="40">
        <f t="shared" si="5"/>
        <v>70</v>
      </c>
      <c r="G67" s="37">
        <v>20</v>
      </c>
      <c r="H67" s="40">
        <f t="shared" si="6"/>
        <v>56</v>
      </c>
      <c r="I67" s="38" t="s">
        <v>86</v>
      </c>
      <c r="J67" s="45"/>
      <c r="K67" s="24"/>
      <c r="L67" s="2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9" customFormat="1" ht="31.5" customHeight="1">
      <c r="A68" s="43">
        <v>6</v>
      </c>
      <c r="B68" s="38" t="s">
        <v>76</v>
      </c>
      <c r="C68" s="39">
        <v>2</v>
      </c>
      <c r="D68" s="39" t="s">
        <v>77</v>
      </c>
      <c r="E68" s="39">
        <v>10</v>
      </c>
      <c r="F68" s="40">
        <f t="shared" si="5"/>
        <v>20</v>
      </c>
      <c r="G68" s="39">
        <v>15</v>
      </c>
      <c r="H68" s="40">
        <f t="shared" si="6"/>
        <v>30</v>
      </c>
      <c r="I68" s="26" t="s">
        <v>78</v>
      </c>
      <c r="J68" s="45"/>
      <c r="K68" s="24"/>
      <c r="L68" s="2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9" s="8" customFormat="1" ht="27.75" customHeight="1">
      <c r="A69" s="43">
        <v>7</v>
      </c>
      <c r="B69" s="111" t="s">
        <v>88</v>
      </c>
      <c r="C69" s="39">
        <v>1</v>
      </c>
      <c r="D69" s="110" t="s">
        <v>42</v>
      </c>
      <c r="E69" s="110">
        <v>0</v>
      </c>
      <c r="F69" s="112">
        <f t="shared" si="5"/>
        <v>0</v>
      </c>
      <c r="G69" s="110">
        <v>15</v>
      </c>
      <c r="H69" s="112">
        <f t="shared" si="6"/>
        <v>15</v>
      </c>
      <c r="I69" s="113" t="s">
        <v>89</v>
      </c>
    </row>
    <row r="70" spans="1:30" ht="23.25" customHeight="1">
      <c r="A70" s="43">
        <v>8</v>
      </c>
      <c r="B70" s="117" t="s">
        <v>90</v>
      </c>
      <c r="C70" s="39">
        <v>3</v>
      </c>
      <c r="D70" s="39" t="s">
        <v>34</v>
      </c>
      <c r="E70" s="109">
        <v>90</v>
      </c>
      <c r="F70" s="99">
        <f t="shared" si="5"/>
        <v>270</v>
      </c>
      <c r="G70" s="109">
        <v>120</v>
      </c>
      <c r="H70" s="99">
        <f t="shared" si="6"/>
        <v>360</v>
      </c>
      <c r="I70" s="97" t="s">
        <v>91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12" s="9" customFormat="1" ht="31.5" customHeight="1">
      <c r="A71" s="43">
        <v>9</v>
      </c>
      <c r="B71" s="41" t="s">
        <v>81</v>
      </c>
      <c r="C71" s="43">
        <v>1</v>
      </c>
      <c r="D71" s="43" t="s">
        <v>82</v>
      </c>
      <c r="E71" s="43">
        <v>85</v>
      </c>
      <c r="F71" s="121">
        <f>C71*E71</f>
        <v>85</v>
      </c>
      <c r="G71" s="43">
        <v>95</v>
      </c>
      <c r="H71" s="121">
        <f t="shared" si="6"/>
        <v>95</v>
      </c>
      <c r="I71" s="41" t="s">
        <v>83</v>
      </c>
      <c r="J71" s="45"/>
      <c r="K71" s="24"/>
      <c r="L71" s="24"/>
    </row>
    <row r="72" spans="1:9" s="8" customFormat="1" ht="30.75" customHeight="1">
      <c r="A72" s="43">
        <v>10</v>
      </c>
      <c r="B72" s="103" t="s">
        <v>92</v>
      </c>
      <c r="C72" s="43">
        <f>3.9*2.8</f>
        <v>10.92</v>
      </c>
      <c r="D72" s="104" t="s">
        <v>34</v>
      </c>
      <c r="E72" s="104">
        <v>0</v>
      </c>
      <c r="F72" s="107">
        <f>E72*C72</f>
        <v>0</v>
      </c>
      <c r="G72" s="104">
        <v>80</v>
      </c>
      <c r="H72" s="107">
        <f t="shared" si="6"/>
        <v>873.6</v>
      </c>
      <c r="I72" s="122" t="s">
        <v>7</v>
      </c>
    </row>
    <row r="73" spans="1:9" s="8" customFormat="1" ht="30.75" customHeight="1">
      <c r="A73" s="43">
        <v>11</v>
      </c>
      <c r="B73" s="103" t="s">
        <v>93</v>
      </c>
      <c r="C73" s="43">
        <v>1</v>
      </c>
      <c r="D73" s="104" t="s">
        <v>42</v>
      </c>
      <c r="E73" s="104">
        <v>120</v>
      </c>
      <c r="F73" s="107">
        <f>E73*C73</f>
        <v>120</v>
      </c>
      <c r="G73" s="104">
        <v>380</v>
      </c>
      <c r="H73" s="107">
        <f t="shared" si="6"/>
        <v>380</v>
      </c>
      <c r="I73" s="122" t="s">
        <v>94</v>
      </c>
    </row>
    <row r="74" spans="1:17" ht="18" customHeight="1">
      <c r="A74" s="69" t="s">
        <v>95</v>
      </c>
      <c r="B74" s="70" t="s">
        <v>96</v>
      </c>
      <c r="C74" s="71"/>
      <c r="D74" s="71"/>
      <c r="E74" s="71"/>
      <c r="F74" s="66"/>
      <c r="G74" s="66"/>
      <c r="H74" s="66"/>
      <c r="I74" s="67"/>
      <c r="J74" s="59"/>
      <c r="K74" s="23"/>
      <c r="L74" s="23"/>
      <c r="M74" s="23"/>
      <c r="N74" s="23"/>
      <c r="O74" s="23"/>
      <c r="P74" s="16"/>
      <c r="Q74" s="16"/>
    </row>
    <row r="75" spans="1:30" s="19" customFormat="1" ht="57.75" customHeight="1">
      <c r="A75" s="39">
        <v>1</v>
      </c>
      <c r="B75" s="120" t="s">
        <v>97</v>
      </c>
      <c r="C75" s="72">
        <v>76.6</v>
      </c>
      <c r="D75" s="39" t="s">
        <v>34</v>
      </c>
      <c r="E75" s="39">
        <v>45</v>
      </c>
      <c r="F75" s="40">
        <f>E75*C75</f>
        <v>3446.9999999999995</v>
      </c>
      <c r="G75" s="39">
        <v>30</v>
      </c>
      <c r="H75" s="40">
        <f>G75*C75</f>
        <v>2298</v>
      </c>
      <c r="I75" s="106" t="s">
        <v>98</v>
      </c>
      <c r="J75" s="59"/>
      <c r="K75" s="23"/>
      <c r="L75" s="23"/>
      <c r="M75" s="23"/>
      <c r="N75" s="23"/>
      <c r="O75" s="23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s="10" customFormat="1" ht="36" customHeight="1">
      <c r="A76" s="104">
        <v>2</v>
      </c>
      <c r="B76" s="118" t="s">
        <v>99</v>
      </c>
      <c r="C76" s="72">
        <v>1</v>
      </c>
      <c r="D76" s="119" t="s">
        <v>100</v>
      </c>
      <c r="E76" s="104">
        <v>450</v>
      </c>
      <c r="F76" s="104">
        <f>C76*E76</f>
        <v>450</v>
      </c>
      <c r="G76" s="104">
        <v>550</v>
      </c>
      <c r="H76" s="104">
        <f>C76*G76</f>
        <v>550</v>
      </c>
      <c r="I76" s="118" t="s">
        <v>101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10" customFormat="1" ht="33" customHeight="1">
      <c r="A77" s="104">
        <v>4</v>
      </c>
      <c r="B77" s="118" t="s">
        <v>102</v>
      </c>
      <c r="C77" s="72">
        <v>1</v>
      </c>
      <c r="D77" s="119" t="s">
        <v>100</v>
      </c>
      <c r="E77" s="104">
        <v>160</v>
      </c>
      <c r="F77" s="104">
        <f>C77*E77</f>
        <v>160</v>
      </c>
      <c r="G77" s="104">
        <v>220</v>
      </c>
      <c r="H77" s="104">
        <f>C77*G77</f>
        <v>220</v>
      </c>
      <c r="I77" s="106" t="s">
        <v>103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15" s="17" customFormat="1" ht="17.25" customHeight="1">
      <c r="A78" s="55"/>
      <c r="B78" s="56" t="s">
        <v>104</v>
      </c>
      <c r="C78" s="156" t="s">
        <v>105</v>
      </c>
      <c r="D78" s="132"/>
      <c r="E78" s="133"/>
      <c r="F78" s="57">
        <f>SUM(F19:F77)</f>
        <v>18569.96</v>
      </c>
      <c r="G78" s="55" t="s">
        <v>7</v>
      </c>
      <c r="H78" s="57">
        <f>SUM(H19:H77)</f>
        <v>21265.480000000003</v>
      </c>
      <c r="I78" s="58" t="s">
        <v>104</v>
      </c>
      <c r="J78" s="59"/>
      <c r="K78" s="23"/>
      <c r="L78" s="23"/>
      <c r="M78" s="23"/>
      <c r="N78" s="23"/>
      <c r="O78" s="23"/>
    </row>
    <row r="79" spans="1:30" s="16" customFormat="1" ht="18" customHeight="1">
      <c r="A79" s="60" t="s">
        <v>106</v>
      </c>
      <c r="B79" s="61" t="s">
        <v>107</v>
      </c>
      <c r="C79" s="148" t="s">
        <v>108</v>
      </c>
      <c r="D79" s="149"/>
      <c r="E79" s="150"/>
      <c r="F79" s="145">
        <f>(H78+F78)*0.08+297</f>
        <v>3483.8352000000004</v>
      </c>
      <c r="G79" s="146"/>
      <c r="H79" s="147"/>
      <c r="I79" s="62" t="s">
        <v>109</v>
      </c>
      <c r="J79" s="59"/>
      <c r="K79" s="23"/>
      <c r="L79" s="23"/>
      <c r="M79" s="23"/>
      <c r="N79" s="23"/>
      <c r="O79" s="2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256" s="16" customFormat="1" ht="18" customHeight="1">
      <c r="A80" s="60" t="s">
        <v>110</v>
      </c>
      <c r="B80" s="61" t="s">
        <v>111</v>
      </c>
      <c r="C80" s="148" t="s">
        <v>112</v>
      </c>
      <c r="D80" s="149"/>
      <c r="E80" s="150"/>
      <c r="F80" s="145">
        <f>(F78+H78)*0.17</f>
        <v>6772.024800000001</v>
      </c>
      <c r="G80" s="146"/>
      <c r="H80" s="147"/>
      <c r="I80" s="63"/>
      <c r="J80" s="59"/>
      <c r="K80" s="23"/>
      <c r="L80" s="23"/>
      <c r="M80" s="23"/>
      <c r="N80" s="23"/>
      <c r="O80" s="23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30" s="10" customFormat="1" ht="15.75" customHeight="1">
      <c r="A81" s="64" t="s">
        <v>113</v>
      </c>
      <c r="B81" s="65" t="s">
        <v>114</v>
      </c>
      <c r="C81" s="66"/>
      <c r="D81" s="66"/>
      <c r="E81" s="66"/>
      <c r="F81" s="66"/>
      <c r="G81" s="66"/>
      <c r="H81" s="66"/>
      <c r="I81" s="67"/>
      <c r="J81" s="59"/>
      <c r="K81" s="23"/>
      <c r="L81" s="23"/>
      <c r="M81" s="23"/>
      <c r="N81" s="23"/>
      <c r="O81" s="2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10" customFormat="1" ht="26.25" customHeight="1">
      <c r="A82" s="43">
        <v>1</v>
      </c>
      <c r="B82" s="41" t="s">
        <v>115</v>
      </c>
      <c r="C82" s="43">
        <v>1</v>
      </c>
      <c r="D82" s="43" t="s">
        <v>42</v>
      </c>
      <c r="E82" s="43">
        <v>0</v>
      </c>
      <c r="F82" s="39">
        <f>E82*C82</f>
        <v>0</v>
      </c>
      <c r="G82" s="43">
        <v>1100</v>
      </c>
      <c r="H82" s="39">
        <f>G82</f>
        <v>1100</v>
      </c>
      <c r="I82" s="29" t="s">
        <v>116</v>
      </c>
      <c r="J82" s="59"/>
      <c r="K82" s="23"/>
      <c r="L82" s="23"/>
      <c r="M82" s="23"/>
      <c r="N82" s="23"/>
      <c r="O82" s="23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10" customFormat="1" ht="24.75" customHeight="1">
      <c r="A83" s="43">
        <v>2</v>
      </c>
      <c r="B83" s="41" t="s">
        <v>117</v>
      </c>
      <c r="C83" s="43">
        <v>1</v>
      </c>
      <c r="D83" s="43" t="s">
        <v>42</v>
      </c>
      <c r="E83" s="43">
        <v>100</v>
      </c>
      <c r="F83" s="39">
        <f>E83*C83</f>
        <v>100</v>
      </c>
      <c r="G83" s="43">
        <v>800</v>
      </c>
      <c r="H83" s="39">
        <f>G83</f>
        <v>800</v>
      </c>
      <c r="I83" s="68" t="s">
        <v>118</v>
      </c>
      <c r="J83" s="59"/>
      <c r="K83" s="23"/>
      <c r="L83" s="23"/>
      <c r="M83" s="23"/>
      <c r="N83" s="23"/>
      <c r="O83" s="2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10" customFormat="1" ht="24.75" customHeight="1">
      <c r="A84" s="43">
        <v>3</v>
      </c>
      <c r="B84" s="103" t="s">
        <v>119</v>
      </c>
      <c r="C84" s="104">
        <v>1</v>
      </c>
      <c r="D84" s="104" t="s">
        <v>42</v>
      </c>
      <c r="E84" s="104">
        <v>0</v>
      </c>
      <c r="F84" s="98">
        <f>E84*C84</f>
        <v>0</v>
      </c>
      <c r="G84" s="104">
        <v>300</v>
      </c>
      <c r="H84" s="98">
        <f>G84</f>
        <v>300</v>
      </c>
      <c r="I84" s="108" t="s">
        <v>120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9" s="9" customFormat="1" ht="27.75" customHeight="1">
      <c r="A85" s="43">
        <v>4</v>
      </c>
      <c r="B85" s="111" t="s">
        <v>121</v>
      </c>
      <c r="C85" s="110">
        <v>76</v>
      </c>
      <c r="D85" s="110" t="s">
        <v>34</v>
      </c>
      <c r="E85" s="110">
        <v>4.5</v>
      </c>
      <c r="F85" s="112">
        <f>E85*C85</f>
        <v>342</v>
      </c>
      <c r="G85" s="110">
        <v>0.5</v>
      </c>
      <c r="H85" s="112">
        <f>G85*C85</f>
        <v>38</v>
      </c>
      <c r="I85" s="113" t="s">
        <v>122</v>
      </c>
    </row>
    <row r="86" spans="1:30" s="10" customFormat="1" ht="24.75" customHeight="1">
      <c r="A86" s="43">
        <v>5</v>
      </c>
      <c r="B86" s="103" t="s">
        <v>123</v>
      </c>
      <c r="C86" s="104">
        <v>76</v>
      </c>
      <c r="D86" s="98" t="s">
        <v>34</v>
      </c>
      <c r="E86" s="104">
        <v>0</v>
      </c>
      <c r="F86" s="98">
        <f>E86*C86</f>
        <v>0</v>
      </c>
      <c r="G86" s="104">
        <v>30</v>
      </c>
      <c r="H86" s="98">
        <f>C86*G86</f>
        <v>2280</v>
      </c>
      <c r="I86" s="108" t="s">
        <v>124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256" ht="15.75" customHeight="1">
      <c r="A87" s="73" t="s">
        <v>125</v>
      </c>
      <c r="B87" s="74" t="s">
        <v>126</v>
      </c>
      <c r="C87" s="151" t="s">
        <v>127</v>
      </c>
      <c r="D87" s="152"/>
      <c r="E87" s="153"/>
      <c r="F87" s="145">
        <f>F78+H78+F79+F80+H82+H83+H84+H85+H86+F83</f>
        <v>54709.3</v>
      </c>
      <c r="G87" s="146"/>
      <c r="H87" s="147"/>
      <c r="I87" s="75"/>
      <c r="J87" s="59"/>
      <c r="K87" s="23"/>
      <c r="L87" s="23"/>
      <c r="M87" s="23"/>
      <c r="N87" s="23"/>
      <c r="O87" s="23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1" customFormat="1" ht="14.25">
      <c r="A88" s="45" t="s">
        <v>128</v>
      </c>
      <c r="B88" s="76"/>
      <c r="C88" s="45"/>
      <c r="D88" s="45"/>
      <c r="E88" s="77"/>
      <c r="F88" s="77"/>
      <c r="G88" s="78"/>
      <c r="H88" s="77"/>
      <c r="I88" s="76" t="s">
        <v>129</v>
      </c>
      <c r="J88" s="59"/>
      <c r="K88" s="23"/>
      <c r="L88" s="23"/>
      <c r="M88" s="23"/>
      <c r="N88" s="23"/>
      <c r="O88" s="23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2" customFormat="1" ht="18" customHeight="1">
      <c r="A89" s="79" t="s">
        <v>130</v>
      </c>
      <c r="B89" s="143" t="s">
        <v>131</v>
      </c>
      <c r="C89" s="143"/>
      <c r="D89" s="143"/>
      <c r="E89" s="143"/>
      <c r="F89" s="143"/>
      <c r="G89" s="143"/>
      <c r="H89" s="143"/>
      <c r="I89" s="143"/>
      <c r="J89" s="59"/>
      <c r="K89" s="23"/>
      <c r="L89" s="23"/>
      <c r="M89" s="23"/>
      <c r="N89" s="23"/>
      <c r="O89" s="23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12" customFormat="1" ht="18" customHeight="1">
      <c r="A90" s="79" t="s">
        <v>130</v>
      </c>
      <c r="B90" s="144" t="s">
        <v>132</v>
      </c>
      <c r="C90" s="144"/>
      <c r="D90" s="144"/>
      <c r="E90" s="144"/>
      <c r="F90" s="144"/>
      <c r="G90" s="144"/>
      <c r="H90" s="144"/>
      <c r="I90" s="144"/>
      <c r="J90" s="80"/>
      <c r="K90" s="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12" customFormat="1" ht="18" customHeight="1">
      <c r="A91" s="79" t="s">
        <v>130</v>
      </c>
      <c r="B91" s="144" t="s">
        <v>133</v>
      </c>
      <c r="C91" s="144"/>
      <c r="D91" s="144"/>
      <c r="E91" s="144"/>
      <c r="F91" s="144"/>
      <c r="G91" s="144"/>
      <c r="H91" s="144"/>
      <c r="I91" s="144"/>
      <c r="J91" s="4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2" customFormat="1" ht="18" customHeight="1">
      <c r="A92" s="79" t="s">
        <v>130</v>
      </c>
      <c r="B92" s="144" t="s">
        <v>134</v>
      </c>
      <c r="C92" s="144"/>
      <c r="D92" s="144"/>
      <c r="E92" s="144"/>
      <c r="F92" s="144"/>
      <c r="G92" s="144"/>
      <c r="H92" s="144"/>
      <c r="I92" s="144"/>
      <c r="J92" s="4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10" ht="14.25">
      <c r="A93" s="81" t="s">
        <v>130</v>
      </c>
      <c r="B93" s="141" t="s">
        <v>135</v>
      </c>
      <c r="C93" s="141"/>
      <c r="D93" s="141"/>
      <c r="E93" s="141"/>
      <c r="F93" s="141"/>
      <c r="G93" s="141"/>
      <c r="H93" s="141"/>
      <c r="I93" s="141"/>
      <c r="J93" s="44"/>
    </row>
    <row r="94" spans="1:10" ht="16.5" customHeight="1">
      <c r="A94" s="81" t="s">
        <v>130</v>
      </c>
      <c r="B94" s="141" t="s">
        <v>136</v>
      </c>
      <c r="C94" s="141"/>
      <c r="D94" s="141"/>
      <c r="E94" s="141"/>
      <c r="F94" s="141"/>
      <c r="G94" s="141"/>
      <c r="H94" s="141"/>
      <c r="I94" s="141"/>
      <c r="J94" s="44"/>
    </row>
    <row r="95" spans="1:10" ht="18.75" customHeight="1">
      <c r="A95" s="81" t="s">
        <v>130</v>
      </c>
      <c r="B95" s="141" t="s">
        <v>137</v>
      </c>
      <c r="C95" s="141"/>
      <c r="D95" s="141"/>
      <c r="E95" s="141"/>
      <c r="F95" s="141"/>
      <c r="G95" s="141"/>
      <c r="H95" s="141"/>
      <c r="I95" s="141"/>
      <c r="J95" s="44"/>
    </row>
    <row r="96" spans="1:10" ht="14.25">
      <c r="A96" s="81" t="s">
        <v>130</v>
      </c>
      <c r="B96" s="141" t="s">
        <v>138</v>
      </c>
      <c r="C96" s="141"/>
      <c r="D96" s="141"/>
      <c r="E96" s="141"/>
      <c r="F96" s="141"/>
      <c r="G96" s="141"/>
      <c r="H96" s="141"/>
      <c r="I96" s="141"/>
      <c r="J96" s="44"/>
    </row>
    <row r="97" spans="1:10" ht="14.25">
      <c r="A97" s="81" t="s">
        <v>130</v>
      </c>
      <c r="B97" s="141" t="s">
        <v>139</v>
      </c>
      <c r="C97" s="141"/>
      <c r="D97" s="141"/>
      <c r="E97" s="141"/>
      <c r="F97" s="141"/>
      <c r="G97" s="141"/>
      <c r="H97" s="141"/>
      <c r="I97" s="141"/>
      <c r="J97" s="44"/>
    </row>
    <row r="98" spans="1:10" ht="14.25">
      <c r="A98" s="81" t="s">
        <v>130</v>
      </c>
      <c r="B98" s="141" t="s">
        <v>140</v>
      </c>
      <c r="C98" s="141"/>
      <c r="D98" s="141"/>
      <c r="E98" s="141"/>
      <c r="F98" s="141"/>
      <c r="G98" s="141"/>
      <c r="H98" s="141"/>
      <c r="I98" s="141"/>
      <c r="J98" s="44"/>
    </row>
    <row r="99" spans="1:10" ht="18.75" customHeight="1">
      <c r="A99" s="82"/>
      <c r="B99" s="142" t="s">
        <v>141</v>
      </c>
      <c r="C99" s="142"/>
      <c r="D99" s="82"/>
      <c r="E99" s="83"/>
      <c r="F99" s="83"/>
      <c r="G99" s="84"/>
      <c r="H99" s="83"/>
      <c r="I99" s="80" t="s">
        <v>142</v>
      </c>
      <c r="J99" s="44"/>
    </row>
    <row r="100" spans="1:10" ht="18.75" customHeight="1">
      <c r="A100" s="82"/>
      <c r="B100" s="80"/>
      <c r="C100" s="82"/>
      <c r="D100" s="82"/>
      <c r="E100" s="83"/>
      <c r="F100" s="83"/>
      <c r="G100" s="84"/>
      <c r="H100" s="83"/>
      <c r="I100" s="80"/>
      <c r="J100" s="44"/>
    </row>
    <row r="101" spans="1:11" ht="18.75" customHeight="1">
      <c r="A101" s="82"/>
      <c r="B101" s="142" t="s">
        <v>199</v>
      </c>
      <c r="C101" s="142"/>
      <c r="D101" s="142"/>
      <c r="E101" s="83"/>
      <c r="F101" s="83"/>
      <c r="G101" s="84"/>
      <c r="H101" s="142" t="s">
        <v>200</v>
      </c>
      <c r="I101" s="142"/>
      <c r="J101" s="82"/>
      <c r="K101" s="82"/>
    </row>
    <row r="102" spans="1:10" ht="14.25">
      <c r="A102" s="82"/>
      <c r="B102" s="80"/>
      <c r="C102" s="82"/>
      <c r="D102" s="82"/>
      <c r="E102" s="83"/>
      <c r="F102" s="83"/>
      <c r="G102" s="84"/>
      <c r="H102" s="83"/>
      <c r="I102" s="80"/>
      <c r="J102" s="44"/>
    </row>
    <row r="103" spans="1:10" ht="20.25">
      <c r="A103" s="134" t="s">
        <v>143</v>
      </c>
      <c r="B103" s="135"/>
      <c r="C103" s="85"/>
      <c r="D103" s="85"/>
      <c r="E103" s="85"/>
      <c r="F103" s="85"/>
      <c r="G103" s="85"/>
      <c r="H103" s="85"/>
      <c r="I103" s="86" t="s">
        <v>144</v>
      </c>
      <c r="J103" s="44"/>
    </row>
    <row r="104" spans="1:256" ht="45.75" customHeight="1">
      <c r="A104" s="87">
        <v>1</v>
      </c>
      <c r="B104" s="26" t="s">
        <v>145</v>
      </c>
      <c r="C104" s="87">
        <v>80</v>
      </c>
      <c r="D104" s="39" t="s">
        <v>61</v>
      </c>
      <c r="E104" s="39">
        <v>18</v>
      </c>
      <c r="F104" s="39">
        <f aca="true" t="shared" si="7" ref="F104:F130">C104*E104</f>
        <v>1440</v>
      </c>
      <c r="G104" s="39"/>
      <c r="H104" s="39"/>
      <c r="I104" s="27" t="s">
        <v>146</v>
      </c>
      <c r="J104" s="88"/>
      <c r="K104" s="19"/>
      <c r="L104" s="19"/>
      <c r="M104" s="19"/>
      <c r="N104" s="19"/>
      <c r="O104" s="19"/>
      <c r="P104" s="19"/>
      <c r="Q104" s="19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10" ht="20.25" customHeight="1">
      <c r="A105" s="42">
        <v>2</v>
      </c>
      <c r="B105" s="41" t="s">
        <v>147</v>
      </c>
      <c r="C105" s="39">
        <v>37.5</v>
      </c>
      <c r="D105" s="43" t="s">
        <v>34</v>
      </c>
      <c r="E105" s="43">
        <v>120</v>
      </c>
      <c r="F105" s="39">
        <f t="shared" si="7"/>
        <v>4500</v>
      </c>
      <c r="G105" s="43"/>
      <c r="H105" s="43"/>
      <c r="I105" s="89" t="s">
        <v>148</v>
      </c>
      <c r="J105" s="44"/>
    </row>
    <row r="106" spans="1:10" ht="18.75" customHeight="1">
      <c r="A106" s="87">
        <v>3</v>
      </c>
      <c r="B106" s="41" t="s">
        <v>149</v>
      </c>
      <c r="C106" s="39"/>
      <c r="D106" s="43" t="s">
        <v>34</v>
      </c>
      <c r="E106" s="43">
        <v>120</v>
      </c>
      <c r="F106" s="39">
        <f t="shared" si="7"/>
        <v>0</v>
      </c>
      <c r="G106" s="43"/>
      <c r="H106" s="43"/>
      <c r="I106" s="89" t="s">
        <v>150</v>
      </c>
      <c r="J106" s="44"/>
    </row>
    <row r="107" spans="1:10" s="19" customFormat="1" ht="21.75" customHeight="1">
      <c r="A107" s="87">
        <v>4</v>
      </c>
      <c r="B107" s="38" t="s">
        <v>151</v>
      </c>
      <c r="C107" s="39">
        <v>7.3</v>
      </c>
      <c r="D107" s="39" t="s">
        <v>34</v>
      </c>
      <c r="E107" s="39">
        <v>40</v>
      </c>
      <c r="F107" s="39">
        <f t="shared" si="7"/>
        <v>292</v>
      </c>
      <c r="G107" s="39"/>
      <c r="H107" s="39"/>
      <c r="I107" s="26" t="s">
        <v>152</v>
      </c>
      <c r="J107" s="49"/>
    </row>
    <row r="108" spans="1:10" s="19" customFormat="1" ht="18" customHeight="1">
      <c r="A108" s="42">
        <v>5</v>
      </c>
      <c r="B108" s="38" t="s">
        <v>153</v>
      </c>
      <c r="C108" s="39">
        <v>15.2</v>
      </c>
      <c r="D108" s="39" t="s">
        <v>34</v>
      </c>
      <c r="E108" s="39">
        <v>40</v>
      </c>
      <c r="F108" s="39">
        <f t="shared" si="7"/>
        <v>608</v>
      </c>
      <c r="G108" s="39"/>
      <c r="H108" s="39"/>
      <c r="I108" s="26" t="s">
        <v>152</v>
      </c>
      <c r="J108" s="49"/>
    </row>
    <row r="109" spans="1:10" s="19" customFormat="1" ht="20.25" customHeight="1">
      <c r="A109" s="87">
        <v>6</v>
      </c>
      <c r="B109" s="38" t="s">
        <v>154</v>
      </c>
      <c r="C109" s="39">
        <v>4.9</v>
      </c>
      <c r="D109" s="39" t="s">
        <v>34</v>
      </c>
      <c r="E109" s="39">
        <v>50</v>
      </c>
      <c r="F109" s="39">
        <f t="shared" si="7"/>
        <v>245.00000000000003</v>
      </c>
      <c r="G109" s="39"/>
      <c r="H109" s="39"/>
      <c r="I109" s="26" t="s">
        <v>152</v>
      </c>
      <c r="J109" s="49"/>
    </row>
    <row r="110" spans="1:10" s="19" customFormat="1" ht="19.5" customHeight="1">
      <c r="A110" s="87">
        <v>7</v>
      </c>
      <c r="B110" s="38" t="s">
        <v>155</v>
      </c>
      <c r="C110" s="39">
        <v>23</v>
      </c>
      <c r="D110" s="39" t="s">
        <v>34</v>
      </c>
      <c r="E110" s="39">
        <v>50</v>
      </c>
      <c r="F110" s="39">
        <f t="shared" si="7"/>
        <v>1150</v>
      </c>
      <c r="G110" s="39"/>
      <c r="H110" s="39"/>
      <c r="I110" s="26" t="s">
        <v>156</v>
      </c>
      <c r="J110" s="49"/>
    </row>
    <row r="111" spans="1:10" s="19" customFormat="1" ht="21.75" customHeight="1">
      <c r="A111" s="42">
        <v>8</v>
      </c>
      <c r="B111" s="38" t="s">
        <v>157</v>
      </c>
      <c r="C111" s="39">
        <v>4.6</v>
      </c>
      <c r="D111" s="39" t="s">
        <v>34</v>
      </c>
      <c r="E111" s="39">
        <v>50</v>
      </c>
      <c r="F111" s="39">
        <f t="shared" si="7"/>
        <v>229.99999999999997</v>
      </c>
      <c r="G111" s="39"/>
      <c r="H111" s="39"/>
      <c r="I111" s="26" t="s">
        <v>158</v>
      </c>
      <c r="J111" s="49"/>
    </row>
    <row r="112" spans="1:10" s="19" customFormat="1" ht="22.5" customHeight="1">
      <c r="A112" s="87">
        <v>9</v>
      </c>
      <c r="B112" s="38" t="s">
        <v>159</v>
      </c>
      <c r="C112" s="39">
        <v>22</v>
      </c>
      <c r="D112" s="39" t="s">
        <v>34</v>
      </c>
      <c r="E112" s="39">
        <v>50</v>
      </c>
      <c r="F112" s="39">
        <f t="shared" si="7"/>
        <v>1100</v>
      </c>
      <c r="G112" s="39"/>
      <c r="H112" s="39"/>
      <c r="I112" s="26" t="s">
        <v>156</v>
      </c>
      <c r="J112" s="49"/>
    </row>
    <row r="113" spans="1:10" s="19" customFormat="1" ht="21" customHeight="1">
      <c r="A113" s="87">
        <v>10</v>
      </c>
      <c r="B113" s="38" t="s">
        <v>160</v>
      </c>
      <c r="C113" s="39">
        <v>4.6</v>
      </c>
      <c r="D113" s="39" t="s">
        <v>161</v>
      </c>
      <c r="E113" s="39">
        <v>1500</v>
      </c>
      <c r="F113" s="39">
        <f t="shared" si="7"/>
        <v>6899.999999999999</v>
      </c>
      <c r="G113" s="39"/>
      <c r="H113" s="39"/>
      <c r="I113" s="28" t="s">
        <v>162</v>
      </c>
      <c r="J113" s="49"/>
    </row>
    <row r="114" spans="1:10" ht="21.75" customHeight="1">
      <c r="A114" s="42">
        <v>11</v>
      </c>
      <c r="B114" s="41" t="s">
        <v>163</v>
      </c>
      <c r="C114" s="43">
        <v>4</v>
      </c>
      <c r="D114" s="90" t="s">
        <v>164</v>
      </c>
      <c r="E114" s="90">
        <v>1200</v>
      </c>
      <c r="F114" s="39">
        <f t="shared" si="7"/>
        <v>4800</v>
      </c>
      <c r="G114" s="90"/>
      <c r="H114" s="43"/>
      <c r="I114" s="29" t="s">
        <v>165</v>
      </c>
      <c r="J114" s="44"/>
    </row>
    <row r="115" spans="1:10" ht="17.25" customHeight="1">
      <c r="A115" s="87">
        <v>12</v>
      </c>
      <c r="B115" s="91" t="s">
        <v>166</v>
      </c>
      <c r="C115" s="42">
        <v>4</v>
      </c>
      <c r="D115" s="43" t="s">
        <v>61</v>
      </c>
      <c r="E115" s="43">
        <v>140</v>
      </c>
      <c r="F115" s="39">
        <f t="shared" si="7"/>
        <v>560</v>
      </c>
      <c r="G115" s="43"/>
      <c r="H115" s="43"/>
      <c r="I115" s="41" t="s">
        <v>167</v>
      </c>
      <c r="J115" s="44"/>
    </row>
    <row r="116" spans="1:10" ht="21.75" customHeight="1">
      <c r="A116" s="42">
        <v>11</v>
      </c>
      <c r="B116" s="41" t="s">
        <v>168</v>
      </c>
      <c r="C116" s="43">
        <f>2.4*2</f>
        <v>4.8</v>
      </c>
      <c r="D116" s="39" t="s">
        <v>34</v>
      </c>
      <c r="E116" s="90">
        <v>350</v>
      </c>
      <c r="F116" s="39">
        <f t="shared" si="7"/>
        <v>1680</v>
      </c>
      <c r="G116" s="90"/>
      <c r="H116" s="43"/>
      <c r="I116" s="29" t="s">
        <v>165</v>
      </c>
      <c r="J116" s="44"/>
    </row>
    <row r="117" spans="1:10" ht="21.75" customHeight="1">
      <c r="A117" s="42">
        <v>11</v>
      </c>
      <c r="B117" s="41" t="s">
        <v>169</v>
      </c>
      <c r="C117" s="43">
        <f>1.9*2</f>
        <v>3.8</v>
      </c>
      <c r="D117" s="39" t="s">
        <v>34</v>
      </c>
      <c r="E117" s="90">
        <v>350</v>
      </c>
      <c r="F117" s="39">
        <f t="shared" si="7"/>
        <v>1330</v>
      </c>
      <c r="G117" s="90"/>
      <c r="H117" s="43"/>
      <c r="I117" s="29" t="s">
        <v>165</v>
      </c>
      <c r="J117" s="44"/>
    </row>
    <row r="118" spans="1:10" ht="21.75" customHeight="1">
      <c r="A118" s="42">
        <v>11</v>
      </c>
      <c r="B118" s="41" t="s">
        <v>170</v>
      </c>
      <c r="C118" s="43">
        <f>1.5*2</f>
        <v>3</v>
      </c>
      <c r="D118" s="39" t="s">
        <v>34</v>
      </c>
      <c r="E118" s="90">
        <v>260</v>
      </c>
      <c r="F118" s="39">
        <f t="shared" si="7"/>
        <v>780</v>
      </c>
      <c r="G118" s="90"/>
      <c r="H118" s="43"/>
      <c r="I118" s="29" t="s">
        <v>165</v>
      </c>
      <c r="J118" s="44"/>
    </row>
    <row r="119" spans="1:10" ht="16.5" customHeight="1">
      <c r="A119" s="87">
        <v>13</v>
      </c>
      <c r="B119" s="91" t="s">
        <v>171</v>
      </c>
      <c r="C119" s="42">
        <v>1</v>
      </c>
      <c r="D119" s="43" t="s">
        <v>164</v>
      </c>
      <c r="E119" s="43">
        <v>600</v>
      </c>
      <c r="F119" s="39">
        <f t="shared" si="7"/>
        <v>600</v>
      </c>
      <c r="G119" s="43"/>
      <c r="H119" s="43"/>
      <c r="I119" s="28" t="s">
        <v>172</v>
      </c>
      <c r="J119" s="44"/>
    </row>
    <row r="120" spans="1:10" ht="22.5" customHeight="1">
      <c r="A120" s="42">
        <v>14</v>
      </c>
      <c r="B120" s="91" t="s">
        <v>173</v>
      </c>
      <c r="C120" s="42">
        <v>6.8</v>
      </c>
      <c r="D120" s="43" t="s">
        <v>34</v>
      </c>
      <c r="E120" s="43">
        <v>330</v>
      </c>
      <c r="F120" s="39">
        <f t="shared" si="7"/>
        <v>2244</v>
      </c>
      <c r="G120" s="43"/>
      <c r="H120" s="43"/>
      <c r="I120" s="28" t="s">
        <v>174</v>
      </c>
      <c r="J120" s="44"/>
    </row>
    <row r="121" spans="1:10" ht="18" customHeight="1">
      <c r="A121" s="87">
        <v>15</v>
      </c>
      <c r="B121" s="91" t="s">
        <v>175</v>
      </c>
      <c r="C121" s="42">
        <f>1.9*2.2</f>
        <v>4.18</v>
      </c>
      <c r="D121" s="43" t="s">
        <v>34</v>
      </c>
      <c r="E121" s="43">
        <v>220</v>
      </c>
      <c r="F121" s="39">
        <f t="shared" si="7"/>
        <v>919.5999999999999</v>
      </c>
      <c r="G121" s="43"/>
      <c r="H121" s="43"/>
      <c r="I121" s="28"/>
      <c r="J121" s="44"/>
    </row>
    <row r="122" spans="1:10" ht="18" customHeight="1">
      <c r="A122" s="87">
        <v>16</v>
      </c>
      <c r="B122" s="91" t="s">
        <v>176</v>
      </c>
      <c r="C122" s="42">
        <f>2*2.2</f>
        <v>4.4</v>
      </c>
      <c r="D122" s="43" t="s">
        <v>34</v>
      </c>
      <c r="E122" s="43">
        <v>220</v>
      </c>
      <c r="F122" s="39">
        <f t="shared" si="7"/>
        <v>968.0000000000001</v>
      </c>
      <c r="G122" s="43"/>
      <c r="H122" s="43"/>
      <c r="I122" s="28"/>
      <c r="J122" s="44"/>
    </row>
    <row r="123" spans="1:10" ht="19.5" customHeight="1">
      <c r="A123" s="42">
        <v>17</v>
      </c>
      <c r="B123" s="91" t="s">
        <v>177</v>
      </c>
      <c r="C123" s="42">
        <v>1</v>
      </c>
      <c r="D123" s="43" t="s">
        <v>100</v>
      </c>
      <c r="E123" s="43">
        <v>280</v>
      </c>
      <c r="F123" s="39">
        <f t="shared" si="7"/>
        <v>280</v>
      </c>
      <c r="G123" s="43"/>
      <c r="H123" s="43"/>
      <c r="I123" s="26" t="s">
        <v>177</v>
      </c>
      <c r="J123" s="44"/>
    </row>
    <row r="124" spans="1:10" ht="16.5" customHeight="1">
      <c r="A124" s="87">
        <v>18</v>
      </c>
      <c r="B124" s="92" t="s">
        <v>178</v>
      </c>
      <c r="C124" s="42">
        <v>1</v>
      </c>
      <c r="D124" s="43" t="s">
        <v>100</v>
      </c>
      <c r="E124" s="43">
        <v>500</v>
      </c>
      <c r="F124" s="39">
        <f t="shared" si="7"/>
        <v>500</v>
      </c>
      <c r="G124" s="43"/>
      <c r="H124" s="43"/>
      <c r="I124" s="26" t="s">
        <v>179</v>
      </c>
      <c r="J124" s="44"/>
    </row>
    <row r="125" spans="1:10" ht="16.5" customHeight="1">
      <c r="A125" s="87">
        <v>19</v>
      </c>
      <c r="B125" s="92" t="s">
        <v>180</v>
      </c>
      <c r="C125" s="42">
        <v>1</v>
      </c>
      <c r="D125" s="43" t="s">
        <v>100</v>
      </c>
      <c r="E125" s="43">
        <v>800</v>
      </c>
      <c r="F125" s="39">
        <f t="shared" si="7"/>
        <v>800</v>
      </c>
      <c r="G125" s="43"/>
      <c r="H125" s="43"/>
      <c r="I125" s="26" t="s">
        <v>179</v>
      </c>
      <c r="J125" s="44"/>
    </row>
    <row r="126" spans="1:256" ht="19.5" customHeight="1">
      <c r="A126" s="42">
        <v>20</v>
      </c>
      <c r="B126" s="29" t="s">
        <v>181</v>
      </c>
      <c r="C126" s="42">
        <v>1</v>
      </c>
      <c r="D126" s="43" t="s">
        <v>100</v>
      </c>
      <c r="E126" s="43">
        <v>800</v>
      </c>
      <c r="F126" s="39">
        <f t="shared" si="7"/>
        <v>800</v>
      </c>
      <c r="G126" s="43"/>
      <c r="H126" s="43"/>
      <c r="I126" s="26" t="s">
        <v>179</v>
      </c>
      <c r="J126" s="45"/>
      <c r="K126" s="24"/>
      <c r="L126" s="24"/>
      <c r="M126" s="24"/>
      <c r="N126" s="24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ht="19.5" customHeight="1">
      <c r="A127" s="87">
        <v>21</v>
      </c>
      <c r="B127" s="29" t="s">
        <v>182</v>
      </c>
      <c r="C127" s="42">
        <v>3</v>
      </c>
      <c r="D127" s="43" t="s">
        <v>100</v>
      </c>
      <c r="E127" s="43">
        <v>200</v>
      </c>
      <c r="F127" s="39">
        <f t="shared" si="7"/>
        <v>600</v>
      </c>
      <c r="G127" s="43"/>
      <c r="H127" s="43"/>
      <c r="I127" s="26" t="s">
        <v>179</v>
      </c>
      <c r="J127" s="45"/>
      <c r="K127" s="24"/>
      <c r="L127" s="24"/>
      <c r="M127" s="24"/>
      <c r="N127" s="24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24.75" customHeight="1">
      <c r="A128" s="87">
        <v>22</v>
      </c>
      <c r="B128" s="29" t="s">
        <v>183</v>
      </c>
      <c r="C128" s="42">
        <v>1</v>
      </c>
      <c r="D128" s="43" t="s">
        <v>42</v>
      </c>
      <c r="E128" s="43">
        <v>280</v>
      </c>
      <c r="F128" s="39">
        <f t="shared" si="7"/>
        <v>280</v>
      </c>
      <c r="G128" s="43"/>
      <c r="H128" s="43"/>
      <c r="I128" s="41" t="s">
        <v>167</v>
      </c>
      <c r="J128" s="45"/>
      <c r="K128" s="24"/>
      <c r="L128" s="24"/>
      <c r="M128" s="24"/>
      <c r="N128" s="24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10" ht="19.5" customHeight="1">
      <c r="A129" s="42">
        <v>23</v>
      </c>
      <c r="B129" s="91" t="s">
        <v>184</v>
      </c>
      <c r="C129" s="42">
        <v>1</v>
      </c>
      <c r="D129" s="43" t="s">
        <v>100</v>
      </c>
      <c r="E129" s="43">
        <v>600</v>
      </c>
      <c r="F129" s="39">
        <f t="shared" si="7"/>
        <v>600</v>
      </c>
      <c r="G129" s="43"/>
      <c r="H129" s="43"/>
      <c r="I129" s="41" t="s">
        <v>185</v>
      </c>
      <c r="J129" s="44"/>
    </row>
    <row r="130" spans="1:10" ht="24.75" customHeight="1">
      <c r="A130" s="87">
        <v>24</v>
      </c>
      <c r="B130" s="91" t="s">
        <v>186</v>
      </c>
      <c r="C130" s="42">
        <v>1</v>
      </c>
      <c r="D130" s="43" t="s">
        <v>100</v>
      </c>
      <c r="E130" s="43">
        <v>1500</v>
      </c>
      <c r="F130" s="39">
        <f t="shared" si="7"/>
        <v>1500</v>
      </c>
      <c r="G130" s="43"/>
      <c r="H130" s="43"/>
      <c r="I130" s="29" t="s">
        <v>187</v>
      </c>
      <c r="J130" s="44"/>
    </row>
    <row r="131" spans="1:10" ht="15.75">
      <c r="A131" s="93"/>
      <c r="B131" s="94" t="s">
        <v>188</v>
      </c>
      <c r="C131" s="93"/>
      <c r="D131" s="136"/>
      <c r="E131" s="136"/>
      <c r="F131" s="95">
        <f>SUM(F104:F130)</f>
        <v>35706.6</v>
      </c>
      <c r="G131" s="96"/>
      <c r="H131" s="96"/>
      <c r="I131" s="94" t="s">
        <v>189</v>
      </c>
      <c r="J131" s="44"/>
    </row>
    <row r="134" ht="14.25">
      <c r="H134" s="114"/>
    </row>
  </sheetData>
  <mergeCells count="49">
    <mergeCell ref="A1:I1"/>
    <mergeCell ref="A2:I2"/>
    <mergeCell ref="A3:I3"/>
    <mergeCell ref="A4:I4"/>
    <mergeCell ref="E5:F5"/>
    <mergeCell ref="G5:H5"/>
    <mergeCell ref="A7:I7"/>
    <mergeCell ref="B8:I8"/>
    <mergeCell ref="I5:I6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A18:B18"/>
    <mergeCell ref="A32:B32"/>
    <mergeCell ref="A45:B45"/>
    <mergeCell ref="A56:B56"/>
    <mergeCell ref="A62:B62"/>
    <mergeCell ref="C78:E78"/>
    <mergeCell ref="C79:E79"/>
    <mergeCell ref="F79:H79"/>
    <mergeCell ref="C80:E80"/>
    <mergeCell ref="F80:H80"/>
    <mergeCell ref="C87:E87"/>
    <mergeCell ref="F87:H87"/>
    <mergeCell ref="B89:I89"/>
    <mergeCell ref="B90:I90"/>
    <mergeCell ref="B91:I91"/>
    <mergeCell ref="B92:I92"/>
    <mergeCell ref="H101:I101"/>
    <mergeCell ref="B93:I93"/>
    <mergeCell ref="B94:I94"/>
    <mergeCell ref="B95:I95"/>
    <mergeCell ref="B96:I96"/>
    <mergeCell ref="A103:B103"/>
    <mergeCell ref="D131:E131"/>
    <mergeCell ref="A5:A6"/>
    <mergeCell ref="B5:B6"/>
    <mergeCell ref="C5:C6"/>
    <mergeCell ref="D5:D6"/>
    <mergeCell ref="B97:I97"/>
    <mergeCell ref="B98:I98"/>
    <mergeCell ref="B99:C99"/>
    <mergeCell ref="B101:D101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2012-02-28T02:19:37Z</cp:lastPrinted>
  <dcterms:created xsi:type="dcterms:W3CDTF">2006-09-24T05:52:42Z</dcterms:created>
  <dcterms:modified xsi:type="dcterms:W3CDTF">2012-04-23T13:06:57Z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