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426" yWindow="255" windowWidth="19320" windowHeight="10575" activeTab="0"/>
  </bookViews>
  <sheets>
    <sheet name="方案" sheetId="1" r:id="rId1"/>
  </sheets>
  <definedNames>
    <definedName name="_xlnm.Print_Area" localSheetId="0">'方案'!$A$1:$I$141</definedName>
    <definedName name="_xlnm.Print_Titles" localSheetId="0">'方案'!$5:$6</definedName>
  </definedNames>
  <calcPr fullCalcOnLoad="1"/>
</workbook>
</file>

<file path=xl/sharedStrings.xml><?xml version="1.0" encoding="utf-8"?>
<sst xmlns="http://schemas.openxmlformats.org/spreadsheetml/2006/main" count="359" uniqueCount="177">
  <si>
    <t>北京齐家盛装饰南昌分公司工程报价单</t>
  </si>
  <si>
    <t>京城唯一透明化报价，核算成本才是硬道理</t>
  </si>
  <si>
    <t>序号</t>
  </si>
  <si>
    <t>项目名称</t>
  </si>
  <si>
    <t>数量</t>
  </si>
  <si>
    <t>单位</t>
  </si>
  <si>
    <t>材料费</t>
  </si>
  <si>
    <t>人工费</t>
  </si>
  <si>
    <t>制作工艺及材料说明</t>
  </si>
  <si>
    <t>单价</t>
  </si>
  <si>
    <t>合价</t>
  </si>
  <si>
    <t>顶面刷漆</t>
  </si>
  <si>
    <t>㎡</t>
  </si>
  <si>
    <t>批刮多乐士腻子二遍，打磨平整。刷底漆一遍，多乐士家丽安净味面漆二遍。</t>
  </si>
  <si>
    <t>墙面刷漆</t>
  </si>
  <si>
    <t>铺地砖</t>
  </si>
  <si>
    <t>海螺牌32.5硅酸盐水泥、中砂水泥沙浆铺贴。
 规格≥250mm≤800mm　不含找平、拉毛、及地面处理
(主材、勾缝剂业主自购，贴砖厚度不超过30mm)</t>
  </si>
  <si>
    <t>贴踢脚线</t>
  </si>
  <si>
    <t>m</t>
  </si>
  <si>
    <t>造型吊顶</t>
  </si>
  <si>
    <t>轻钢龙骨、龙牌石膏板，石膏板拼接处留缝3-8mm,快粘粉或石膏粉填缝，牛皮纸或绷带粘缝处理.自攻钉刷防锈漆</t>
  </si>
  <si>
    <t>电视背景墙</t>
  </si>
  <si>
    <t>项</t>
  </si>
  <si>
    <t>详见施工图</t>
  </si>
  <si>
    <t>二、主卧</t>
  </si>
  <si>
    <t>地面找平</t>
  </si>
  <si>
    <t>1、原地面清理，强度32.5普通硅酸盐水泥（钻牌、华新、海螺）、中砂水泥沙浆抹平。2、找平厚度平均不超过40mm，超过此厚度费用另计。</t>
  </si>
  <si>
    <t>海螺牌32.5硅酸盐水泥、中砂水泥沙浆铺贴。规格≥250mm≤800mm　不含找平、拉毛、及地面处理(主材业主自购，贴砖厚度不超过40mm，超过厚度补材料差价)</t>
  </si>
  <si>
    <t>贴墙砖</t>
  </si>
  <si>
    <t>过门石</t>
  </si>
  <si>
    <t>块</t>
  </si>
  <si>
    <t>水泥砂浆铺贴过门石。（大理石业主自购）</t>
  </si>
  <si>
    <t>雷邦士防水涂料，返墙30CM。</t>
  </si>
  <si>
    <t>包立管</t>
  </si>
  <si>
    <t>根</t>
  </si>
  <si>
    <t>红砖包管,水泥沙浆抹灰（不含表层装饰）宽度350mm以下，超出另计</t>
  </si>
  <si>
    <t>水电改造</t>
  </si>
  <si>
    <t>建筑面积</t>
  </si>
  <si>
    <t>进口皮尔萨PP-R水管系列，包括所有管件材料、打槽、封槽、铺设、安装。电路改造使用中国十大品牌之一熊猫牌多芯铜线，插座线路2.5mm2，照明进线2.5mm2、出线1.5mm2，空调线路4mm2，熊猫牌电视线、熊猫牌电话线、熊猫牌网络线、熊猫PVC双色绝缘管、标准底盒。（不含音响线，开关面板）</t>
  </si>
  <si>
    <t>排水改造</t>
  </si>
  <si>
    <t>港丰PVC排水管，接头、配件、安装。水龙头、三角阀、软管等墙外部件由业主自购。</t>
  </si>
  <si>
    <t>成本核算</t>
  </si>
  <si>
    <t>材料</t>
  </si>
  <si>
    <t>管理费</t>
  </si>
  <si>
    <t>总价*8%</t>
  </si>
  <si>
    <t>毛利润</t>
  </si>
  <si>
    <t>总价*17%</t>
  </si>
  <si>
    <t>非利润代收费</t>
  </si>
  <si>
    <t>材料搬运费</t>
  </si>
  <si>
    <t>乙方所购材料分类给各工种搬运的费用。实际根据楼层高度
和路程远近计算</t>
  </si>
  <si>
    <t>垃圾清运费</t>
  </si>
  <si>
    <t>编织袋、人工费、(运至小区内物业指定地点.)</t>
  </si>
  <si>
    <t>开关面板，五金件安装</t>
  </si>
  <si>
    <t>仅人工费</t>
  </si>
  <si>
    <t>地面，成品保护费</t>
  </si>
  <si>
    <t>总价</t>
  </si>
  <si>
    <t>总计</t>
  </si>
  <si>
    <t>注:</t>
  </si>
  <si>
    <t>预算员：              审核员：</t>
  </si>
  <si>
    <t>*</t>
  </si>
  <si>
    <t>所有材料符合国家环保标准.</t>
  </si>
  <si>
    <t>所有装修项目按照《北京市家庭居室装饰工程质量验收标准》之标准验收.</t>
  </si>
  <si>
    <t>所有为客户代购的商品一律不加价</t>
  </si>
  <si>
    <t>所有材料可以由客户自己购买.</t>
  </si>
  <si>
    <t>以上所有项目及数量按实际发生量为准.</t>
  </si>
  <si>
    <t>房间每增加一种颜色的墙漆，增加200元。</t>
  </si>
  <si>
    <t>物业装修押金一律由业主自己承担。</t>
  </si>
  <si>
    <t>本报价所有木质工程都含油漆。</t>
  </si>
  <si>
    <t>本报价不含税金及物业押金，物业管理处所交一切费用、押金由业主支付。</t>
  </si>
  <si>
    <t>本报价所有木质工程都不含墙纸，玻璃，外墙窗户。</t>
  </si>
  <si>
    <t xml:space="preserve">               甲方：</t>
  </si>
  <si>
    <t xml:space="preserve">                                 乙方：</t>
  </si>
  <si>
    <t>主材部分（估算）</t>
  </si>
  <si>
    <t>业主自购</t>
  </si>
  <si>
    <r>
      <t>全房开关面板（平均每</t>
    </r>
    <r>
      <rPr>
        <sz val="10"/>
        <color indexed="8"/>
        <rFont val="Times New Roman"/>
        <family val="1"/>
      </rPr>
      <t>10</t>
    </r>
    <r>
      <rPr>
        <sz val="10"/>
        <color indexed="8"/>
        <rFont val="宋体"/>
        <family val="0"/>
      </rPr>
      <t>平方米</t>
    </r>
    <r>
      <rPr>
        <sz val="10"/>
        <color indexed="8"/>
        <rFont val="Times New Roman"/>
        <family val="1"/>
      </rPr>
      <t>4.5</t>
    </r>
    <r>
      <rPr>
        <sz val="10"/>
        <color indexed="8"/>
        <rFont val="宋体"/>
        <family val="0"/>
      </rPr>
      <t>个）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宋体"/>
        <family val="0"/>
      </rPr>
      <t>（国标</t>
    </r>
    <r>
      <rPr>
        <sz val="10"/>
        <color indexed="8"/>
        <rFont val="Times New Roman"/>
        <family val="1"/>
      </rPr>
      <t>86</t>
    </r>
    <r>
      <rPr>
        <sz val="10"/>
        <color indexed="8"/>
        <rFont val="宋体"/>
        <family val="0"/>
      </rPr>
      <t>型）</t>
    </r>
  </si>
  <si>
    <t>个</t>
  </si>
  <si>
    <r>
      <t>40</t>
    </r>
    <r>
      <rPr>
        <sz val="10"/>
        <color indexed="8"/>
        <rFont val="宋体"/>
        <family val="0"/>
      </rPr>
      <t>个开关、插座。（</t>
    </r>
    <r>
      <rPr>
        <sz val="10"/>
        <color indexed="8"/>
        <rFont val="Times New Roman"/>
        <family val="1"/>
      </rPr>
      <t>TCL</t>
    </r>
    <r>
      <rPr>
        <sz val="10"/>
        <color indexed="8"/>
        <rFont val="宋体"/>
        <family val="0"/>
      </rPr>
      <t>或西门子）</t>
    </r>
  </si>
  <si>
    <t>客餐厅地砖</t>
  </si>
  <si>
    <t>卧室复合木地板</t>
  </si>
  <si>
    <t>阳台地砖</t>
  </si>
  <si>
    <t>广东品牌美陶瓷砖（300*300）地面砖</t>
  </si>
  <si>
    <t>厨房地砖</t>
  </si>
  <si>
    <t>厨房墙砖</t>
  </si>
  <si>
    <r>
      <t>广东品牌美陶瓷砖（</t>
    </r>
    <r>
      <rPr>
        <sz val="10"/>
        <color indexed="8"/>
        <rFont val="Times New Roman"/>
        <family val="1"/>
      </rPr>
      <t>330*450</t>
    </r>
    <r>
      <rPr>
        <sz val="10"/>
        <color indexed="8"/>
        <rFont val="宋体"/>
        <family val="0"/>
      </rPr>
      <t>）墙面砖</t>
    </r>
  </si>
  <si>
    <t>卫生间地砖</t>
  </si>
  <si>
    <r>
      <t>广东品牌美陶瓷砖（</t>
    </r>
    <r>
      <rPr>
        <sz val="10"/>
        <color indexed="8"/>
        <rFont val="Times New Roman"/>
        <family val="1"/>
      </rPr>
      <t>300*300</t>
    </r>
    <r>
      <rPr>
        <sz val="10"/>
        <color indexed="8"/>
        <rFont val="宋体"/>
        <family val="0"/>
      </rPr>
      <t>）地面砖</t>
    </r>
  </si>
  <si>
    <t>卫生间墙砖</t>
  </si>
  <si>
    <t>成品免漆房门</t>
  </si>
  <si>
    <t>樘</t>
  </si>
  <si>
    <t>高分子免漆门</t>
  </si>
  <si>
    <t>门锁，门碰，合页</t>
  </si>
  <si>
    <t>以实际价格为准</t>
  </si>
  <si>
    <t>成品铝镁合金边框门</t>
  </si>
  <si>
    <t>厨房吊门</t>
  </si>
  <si>
    <t>实木吊门</t>
  </si>
  <si>
    <t>不锈钢双槽洗菜盆</t>
  </si>
  <si>
    <t>套</t>
  </si>
  <si>
    <t>坐便器</t>
  </si>
  <si>
    <t>洗面盆台盆低柜</t>
  </si>
  <si>
    <t>混合龙头</t>
  </si>
  <si>
    <t>三角阀软管洗衣机龙头等</t>
  </si>
  <si>
    <t>五金件</t>
  </si>
  <si>
    <t>浴巾架/毛巾环/纸巾盒等(以实际价格为准)</t>
  </si>
  <si>
    <t>花洒</t>
  </si>
  <si>
    <t>品牌“日丰”</t>
  </si>
  <si>
    <t>合计</t>
  </si>
  <si>
    <t>以上仅供参考</t>
  </si>
  <si>
    <t>一层</t>
  </si>
  <si>
    <t>仅人工费（含修补）</t>
  </si>
  <si>
    <t>砌墙（14墙）</t>
  </si>
  <si>
    <t>拆墙（12墙）</t>
  </si>
  <si>
    <t>八、</t>
  </si>
  <si>
    <t>九、</t>
  </si>
  <si>
    <t>十、</t>
  </si>
  <si>
    <t>土建工程</t>
  </si>
  <si>
    <t>仅人工费（含修补），含主卫立管</t>
  </si>
  <si>
    <t>红砖砌墙，里外抹灰</t>
  </si>
  <si>
    <t>项</t>
  </si>
  <si>
    <t>业主：陈先生   电话：    邮箱：</t>
  </si>
  <si>
    <t>二层</t>
  </si>
  <si>
    <t>一、客餐厅、楼梯间及走道</t>
  </si>
  <si>
    <t>四、客卧</t>
  </si>
  <si>
    <t>开楼梯洞（3.2㎡）</t>
  </si>
  <si>
    <t>封楼梯洞（2㎡）</t>
  </si>
  <si>
    <t>地面做防水</t>
  </si>
  <si>
    <t>墙面做防水</t>
  </si>
  <si>
    <t>地面刷雷邦士防水涂料。</t>
  </si>
  <si>
    <t>八、休闲阳台</t>
  </si>
  <si>
    <t>123.8*60*0.08=594（墙地砖管理费）</t>
  </si>
  <si>
    <t>海螺牌32.5硅酸盐水泥、中砂水泥沙浆铺贴,墙面开槽，踢脚线与墙面齐平。</t>
  </si>
  <si>
    <t>德品复合木地板</t>
  </si>
  <si>
    <t>品牌羙800*800玻化砖</t>
  </si>
  <si>
    <t>延米</t>
  </si>
  <si>
    <t>厨房橱柜</t>
  </si>
  <si>
    <t>樘</t>
  </si>
  <si>
    <r>
      <t>品牌“四维”洁具</t>
    </r>
    <r>
      <rPr>
        <sz val="10"/>
        <color indexed="8"/>
        <rFont val="Times New Roman"/>
        <family val="1"/>
      </rPr>
      <t xml:space="preserve"> </t>
    </r>
  </si>
  <si>
    <t>主卧衣柜移门</t>
  </si>
  <si>
    <t>次卧衣柜移门</t>
  </si>
  <si>
    <t>二楼阳台防腐木</t>
  </si>
  <si>
    <t>三、次卧</t>
  </si>
  <si>
    <t>五、厨房</t>
  </si>
  <si>
    <t>六、主卫</t>
  </si>
  <si>
    <t>七、生活阳台</t>
  </si>
  <si>
    <t>烤漆或精钢门板，实木颗粒防潮板柜体，晶刚石英石台面。</t>
  </si>
  <si>
    <t>不锈钢双槽洗菜盆</t>
  </si>
  <si>
    <t>蹲便器</t>
  </si>
  <si>
    <t>工程地址：南天阳光</t>
  </si>
  <si>
    <t>石膏板吊平顶</t>
  </si>
  <si>
    <t>墙面刷漆（2.8M)</t>
  </si>
  <si>
    <t>开窗洞</t>
  </si>
  <si>
    <t>㎡</t>
  </si>
  <si>
    <t>仅人工费（含修补），三扇窗户，共4.65㎡。</t>
  </si>
  <si>
    <t>封楼梯洞</t>
  </si>
  <si>
    <t>二、楼梯间及过道</t>
  </si>
  <si>
    <t>轻钢龙骨、龙牌石膏板包管。</t>
  </si>
  <si>
    <t>m</t>
  </si>
  <si>
    <t>保洁费</t>
  </si>
  <si>
    <t>次卫铝镁合金门</t>
  </si>
  <si>
    <t>主卫移门</t>
  </si>
  <si>
    <t>书房吊门</t>
  </si>
  <si>
    <t>次卧吊门</t>
  </si>
  <si>
    <t>三、书房及卧室</t>
  </si>
  <si>
    <t>四、健身房</t>
  </si>
  <si>
    <t>五、储藏室</t>
  </si>
  <si>
    <t>六、次卫</t>
  </si>
  <si>
    <t>地面做防水</t>
  </si>
  <si>
    <t>雷邦士防水涂料，淋浴处180CM。</t>
  </si>
  <si>
    <t>七、休闲阳台</t>
  </si>
  <si>
    <t>十一、</t>
  </si>
  <si>
    <t>十二、</t>
  </si>
  <si>
    <t>墙面批灰</t>
  </si>
  <si>
    <t>墙面膏灰批荡找平</t>
  </si>
  <si>
    <t>贴墙砖（2.8M）</t>
  </si>
  <si>
    <t>一、项目</t>
  </si>
  <si>
    <t>地面刷雷邦士防水涂料。(返墙300mm)</t>
  </si>
  <si>
    <t xml:space="preserve">          2012年 4  月   日</t>
  </si>
  <si>
    <t>2012年 4  月   日</t>
  </si>
</sst>
</file>

<file path=xl/styles.xml><?xml version="1.0" encoding="utf-8"?>
<styleSheet xmlns="http://schemas.openxmlformats.org/spreadsheetml/2006/main">
  <numFmts count="28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_ &quot;￥&quot;* #,##0.00_ ;_ &quot;￥&quot;* \-#,##0.00_ ;_ &quot;￥&quot;* \-??_ ;_ @_ "/>
    <numFmt numFmtId="185" formatCode="_ &quot;￥&quot;* #,##0_ ;_ &quot;￥&quot;* \-#,##0_ ;_ &quot;￥&quot;* \-_ ;_ @_ "/>
    <numFmt numFmtId="186" formatCode="0.00_ "/>
    <numFmt numFmtId="187" formatCode="0.00_);[Red]\(0.00\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7">
    <font>
      <sz val="12"/>
      <name val="宋体"/>
      <family val="0"/>
    </font>
    <font>
      <sz val="10"/>
      <color indexed="8"/>
      <name val="Times New Roman"/>
      <family val="1"/>
    </font>
    <font>
      <sz val="10"/>
      <color indexed="8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10"/>
      <color indexed="9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sz val="12"/>
      <color indexed="10"/>
      <name val="宋体"/>
      <family val="0"/>
    </font>
    <font>
      <sz val="10"/>
      <name val="宋体"/>
      <family val="0"/>
    </font>
    <font>
      <b/>
      <sz val="14"/>
      <color indexed="8"/>
      <name val="宋体"/>
      <family val="0"/>
    </font>
    <font>
      <sz val="14"/>
      <color indexed="8"/>
      <name val="宋体"/>
      <family val="0"/>
    </font>
    <font>
      <b/>
      <sz val="10"/>
      <color indexed="8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b/>
      <sz val="16"/>
      <color indexed="8"/>
      <name val="宋体"/>
      <family val="0"/>
    </font>
    <font>
      <sz val="10.5"/>
      <color indexed="8"/>
      <name val="宋体"/>
      <family val="0"/>
    </font>
    <font>
      <sz val="12"/>
      <color indexed="8"/>
      <name val="Times New Roman"/>
      <family val="1"/>
    </font>
    <font>
      <sz val="10"/>
      <color indexed="63"/>
      <name val="宋体"/>
      <family val="0"/>
    </font>
    <font>
      <b/>
      <sz val="10"/>
      <color indexed="63"/>
      <name val="宋体"/>
      <family val="0"/>
    </font>
    <font>
      <sz val="10"/>
      <color indexed="63"/>
      <name val="Times New Roman"/>
      <family val="1"/>
    </font>
    <font>
      <b/>
      <sz val="18"/>
      <color indexed="63"/>
      <name val="宋体"/>
      <family val="0"/>
    </font>
    <font>
      <b/>
      <sz val="12"/>
      <color indexed="63"/>
      <name val="宋体"/>
      <family val="0"/>
    </font>
    <font>
      <b/>
      <sz val="11"/>
      <color indexed="63"/>
      <name val="宋体"/>
      <family val="0"/>
    </font>
    <font>
      <b/>
      <sz val="10"/>
      <name val="宋体"/>
      <family val="0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/>
      <bottom style="thin"/>
    </border>
    <border>
      <left>
        <color indexed="63"/>
      </left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79">
    <xf numFmtId="0" fontId="0" fillId="0" borderId="0" xfId="0" applyAlignment="1">
      <alignment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left" vertical="center"/>
    </xf>
    <xf numFmtId="0" fontId="7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0" fillId="2" borderId="0" xfId="0" applyFill="1" applyAlignment="1">
      <alignment vertical="center"/>
    </xf>
    <xf numFmtId="0" fontId="8" fillId="2" borderId="0" xfId="0" applyFont="1" applyFill="1" applyAlignment="1">
      <alignment vertical="center"/>
    </xf>
    <xf numFmtId="0" fontId="9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0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0" xfId="0" applyFill="1" applyBorder="1" applyAlignment="1">
      <alignment horizontal="left" vertical="center"/>
    </xf>
    <xf numFmtId="0" fontId="11" fillId="2" borderId="0" xfId="0" applyFont="1" applyFill="1" applyBorder="1" applyAlignment="1">
      <alignment vertical="center"/>
    </xf>
    <xf numFmtId="0" fontId="10" fillId="2" borderId="0" xfId="0" applyFont="1" applyFill="1" applyBorder="1" applyAlignment="1">
      <alignment vertical="center"/>
    </xf>
    <xf numFmtId="0" fontId="0" fillId="3" borderId="0" xfId="0" applyFill="1" applyBorder="1" applyAlignment="1">
      <alignment horizontal="left" vertical="center"/>
    </xf>
    <xf numFmtId="0" fontId="0" fillId="3" borderId="0" xfId="0" applyFill="1" applyAlignment="1">
      <alignment vertical="center"/>
    </xf>
    <xf numFmtId="0" fontId="0" fillId="4" borderId="0" xfId="0" applyFill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8" fillId="2" borderId="0" xfId="0" applyFont="1" applyFill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0" fontId="0" fillId="2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12" fillId="2" borderId="0" xfId="0" applyFont="1" applyFill="1" applyBorder="1" applyAlignment="1">
      <alignment vertical="center"/>
    </xf>
    <xf numFmtId="0" fontId="13" fillId="2" borderId="0" xfId="0" applyFont="1" applyFill="1" applyBorder="1" applyAlignment="1">
      <alignment vertical="center"/>
    </xf>
    <xf numFmtId="0" fontId="14" fillId="0" borderId="1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vertical="center"/>
    </xf>
    <xf numFmtId="0" fontId="14" fillId="5" borderId="3" xfId="0" applyFont="1" applyFill="1" applyBorder="1" applyAlignment="1">
      <alignment vertical="center"/>
    </xf>
    <xf numFmtId="0" fontId="14" fillId="5" borderId="3" xfId="0" applyFont="1" applyFill="1" applyBorder="1" applyAlignment="1">
      <alignment horizontal="center" vertical="center"/>
    </xf>
    <xf numFmtId="0" fontId="14" fillId="5" borderId="2" xfId="0" applyFont="1" applyFill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5" fillId="2" borderId="0" xfId="0" applyFont="1" applyFill="1" applyAlignment="1">
      <alignment vertical="center"/>
    </xf>
    <xf numFmtId="0" fontId="15" fillId="2" borderId="0" xfId="0" applyFont="1" applyFill="1" applyBorder="1" applyAlignment="1">
      <alignment horizontal="center" vertical="center"/>
    </xf>
    <xf numFmtId="0" fontId="14" fillId="5" borderId="4" xfId="0" applyFont="1" applyFill="1" applyBorder="1" applyAlignment="1">
      <alignment vertical="center"/>
    </xf>
    <xf numFmtId="0" fontId="14" fillId="5" borderId="4" xfId="0" applyFont="1" applyFill="1" applyBorder="1" applyAlignment="1">
      <alignment horizontal="center" vertical="center"/>
    </xf>
    <xf numFmtId="0" fontId="14" fillId="5" borderId="5" xfId="0" applyFont="1" applyFill="1" applyBorder="1" applyAlignment="1">
      <alignment vertical="center"/>
    </xf>
    <xf numFmtId="0" fontId="15" fillId="0" borderId="0" xfId="0" applyFont="1" applyFill="1" applyAlignment="1">
      <alignment vertical="center"/>
    </xf>
    <xf numFmtId="0" fontId="16" fillId="5" borderId="0" xfId="0" applyFont="1" applyFill="1" applyBorder="1" applyAlignment="1">
      <alignment horizontal="center" vertical="center"/>
    </xf>
    <xf numFmtId="0" fontId="16" fillId="5" borderId="6" xfId="0" applyFont="1" applyFill="1" applyBorder="1" applyAlignment="1">
      <alignment vertical="center"/>
    </xf>
    <xf numFmtId="0" fontId="16" fillId="5" borderId="6" xfId="0" applyFont="1" applyFill="1" applyBorder="1" applyAlignment="1">
      <alignment horizontal="center" vertical="center"/>
    </xf>
    <xf numFmtId="0" fontId="16" fillId="5" borderId="7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4" borderId="1" xfId="0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left" vertical="center"/>
    </xf>
    <xf numFmtId="0" fontId="14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/>
    </xf>
    <xf numFmtId="187" fontId="2" fillId="3" borderId="1" xfId="0" applyNumberFormat="1" applyFont="1" applyFill="1" applyBorder="1" applyAlignment="1">
      <alignment horizontal="left" vertical="center"/>
    </xf>
    <xf numFmtId="186" fontId="2" fillId="3" borderId="1" xfId="0" applyNumberFormat="1" applyFont="1" applyFill="1" applyBorder="1" applyAlignment="1">
      <alignment horizontal="left" vertical="center"/>
    </xf>
    <xf numFmtId="0" fontId="14" fillId="2" borderId="1" xfId="0" applyFont="1" applyFill="1" applyBorder="1" applyAlignment="1">
      <alignment horizontal="center" vertical="center"/>
    </xf>
    <xf numFmtId="0" fontId="14" fillId="5" borderId="8" xfId="0" applyFont="1" applyFill="1" applyBorder="1" applyAlignment="1">
      <alignment horizontal="left" vertical="center"/>
    </xf>
    <xf numFmtId="0" fontId="2" fillId="5" borderId="4" xfId="0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vertical="center" wrapText="1"/>
    </xf>
    <xf numFmtId="0" fontId="14" fillId="5" borderId="8" xfId="0" applyFont="1" applyFill="1" applyBorder="1" applyAlignment="1">
      <alignment horizontal="center" vertical="center"/>
    </xf>
    <xf numFmtId="0" fontId="14" fillId="5" borderId="4" xfId="0" applyFont="1" applyFill="1" applyBorder="1" applyAlignment="1">
      <alignment horizontal="left" vertical="center"/>
    </xf>
    <xf numFmtId="0" fontId="2" fillId="5" borderId="3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14" fillId="5" borderId="1" xfId="0" applyFont="1" applyFill="1" applyBorder="1" applyAlignment="1">
      <alignment vertical="center"/>
    </xf>
    <xf numFmtId="0" fontId="14" fillId="5" borderId="1" xfId="0" applyFont="1" applyFill="1" applyBorder="1" applyAlignment="1">
      <alignment horizontal="left" vertical="center"/>
    </xf>
    <xf numFmtId="187" fontId="14" fillId="5" borderId="1" xfId="0" applyNumberFormat="1" applyFont="1" applyFill="1" applyBorder="1" applyAlignment="1">
      <alignment horizontal="left" vertical="center"/>
    </xf>
    <xf numFmtId="0" fontId="15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right" vertical="center"/>
    </xf>
    <xf numFmtId="0" fontId="15" fillId="2" borderId="0" xfId="0" applyFont="1" applyFill="1" applyAlignment="1">
      <alignment horizontal="left" vertical="center"/>
    </xf>
    <xf numFmtId="0" fontId="15" fillId="2" borderId="0" xfId="0" applyFont="1" applyFill="1" applyAlignment="1">
      <alignment horizontal="right" vertical="center"/>
    </xf>
    <xf numFmtId="0" fontId="15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17" fillId="5" borderId="4" xfId="0" applyFont="1" applyFill="1" applyBorder="1" applyAlignment="1">
      <alignment vertical="center"/>
    </xf>
    <xf numFmtId="0" fontId="12" fillId="5" borderId="5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 wrapText="1"/>
    </xf>
    <xf numFmtId="0" fontId="2" fillId="2" borderId="9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justify" vertical="center"/>
    </xf>
    <xf numFmtId="0" fontId="15" fillId="2" borderId="1" xfId="0" applyFont="1" applyFill="1" applyBorder="1" applyAlignment="1">
      <alignment vertical="center"/>
    </xf>
    <xf numFmtId="0" fontId="19" fillId="5" borderId="1" xfId="0" applyFont="1" applyFill="1" applyBorder="1" applyAlignment="1">
      <alignment horizontal="center" vertical="center"/>
    </xf>
    <xf numFmtId="0" fontId="16" fillId="5" borderId="1" xfId="0" applyFont="1" applyFill="1" applyBorder="1" applyAlignment="1">
      <alignment horizontal="left" vertical="center"/>
    </xf>
    <xf numFmtId="0" fontId="14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left" vertical="center"/>
    </xf>
    <xf numFmtId="0" fontId="20" fillId="0" borderId="1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21" fillId="2" borderId="4" xfId="0" applyFont="1" applyFill="1" applyBorder="1" applyAlignment="1">
      <alignment vertical="center"/>
    </xf>
    <xf numFmtId="0" fontId="21" fillId="2" borderId="8" xfId="0" applyFont="1" applyFill="1" applyBorder="1" applyAlignment="1">
      <alignment vertical="center"/>
    </xf>
    <xf numFmtId="0" fontId="20" fillId="2" borderId="1" xfId="0" applyFont="1" applyFill="1" applyBorder="1" applyAlignment="1">
      <alignment horizontal="left" vertical="center"/>
    </xf>
    <xf numFmtId="0" fontId="20" fillId="2" borderId="1" xfId="0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left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vertical="center" wrapText="1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Fill="1" applyBorder="1" applyAlignment="1">
      <alignment horizontal="left" vertical="center"/>
    </xf>
    <xf numFmtId="0" fontId="20" fillId="0" borderId="1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21" fillId="0" borderId="4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11" fillId="2" borderId="1" xfId="0" applyFont="1" applyFill="1" applyBorder="1" applyAlignment="1">
      <alignment horizontal="center" vertical="center"/>
    </xf>
    <xf numFmtId="0" fontId="11" fillId="6" borderId="1" xfId="0" applyFont="1" applyFill="1" applyBorder="1" applyAlignment="1">
      <alignment horizontal="left" vertical="center"/>
    </xf>
    <xf numFmtId="0" fontId="11" fillId="6" borderId="1" xfId="0" applyFont="1" applyFill="1" applyBorder="1" applyAlignment="1">
      <alignment horizontal="center" vertical="center"/>
    </xf>
    <xf numFmtId="0" fontId="11" fillId="6" borderId="1" xfId="0" applyFont="1" applyFill="1" applyBorder="1" applyAlignment="1">
      <alignment horizontal="center" vertical="center" wrapText="1"/>
    </xf>
    <xf numFmtId="0" fontId="11" fillId="6" borderId="1" xfId="0" applyFont="1" applyFill="1" applyBorder="1" applyAlignment="1">
      <alignment horizontal="left" vertical="center" wrapText="1"/>
    </xf>
    <xf numFmtId="0" fontId="26" fillId="2" borderId="0" xfId="0" applyFont="1" applyFill="1" applyBorder="1" applyAlignment="1">
      <alignment vertical="center"/>
    </xf>
    <xf numFmtId="0" fontId="0" fillId="6" borderId="0" xfId="0" applyFont="1" applyFill="1" applyAlignment="1">
      <alignment vertical="center"/>
    </xf>
    <xf numFmtId="0" fontId="11" fillId="0" borderId="8" xfId="0" applyFont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center"/>
    </xf>
    <xf numFmtId="0" fontId="11" fillId="0" borderId="5" xfId="0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vertical="center"/>
    </xf>
    <xf numFmtId="0" fontId="0" fillId="2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26" fillId="6" borderId="4" xfId="0" applyFont="1" applyFill="1" applyBorder="1" applyAlignment="1">
      <alignment vertical="center"/>
    </xf>
    <xf numFmtId="0" fontId="2" fillId="4" borderId="1" xfId="0" applyFont="1" applyFill="1" applyBorder="1" applyAlignment="1">
      <alignment horizontal="center" vertical="center" wrapText="1"/>
    </xf>
    <xf numFmtId="0" fontId="15" fillId="4" borderId="0" xfId="0" applyFont="1" applyFill="1" applyBorder="1" applyAlignment="1">
      <alignment horizontal="center" vertical="center"/>
    </xf>
    <xf numFmtId="0" fontId="0" fillId="4" borderId="0" xfId="0" applyFont="1" applyFill="1" applyBorder="1" applyAlignment="1">
      <alignment horizontal="center" vertical="center"/>
    </xf>
    <xf numFmtId="0" fontId="0" fillId="4" borderId="0" xfId="0" applyFont="1" applyFill="1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15" fillId="2" borderId="0" xfId="0" applyFont="1" applyFill="1" applyAlignment="1">
      <alignment horizontal="left" vertical="center"/>
    </xf>
    <xf numFmtId="186" fontId="14" fillId="3" borderId="8" xfId="0" applyNumberFormat="1" applyFont="1" applyFill="1" applyBorder="1" applyAlignment="1">
      <alignment horizontal="center" vertical="center"/>
    </xf>
    <xf numFmtId="186" fontId="14" fillId="3" borderId="4" xfId="0" applyNumberFormat="1" applyFont="1" applyFill="1" applyBorder="1" applyAlignment="1">
      <alignment horizontal="center" vertical="center"/>
    </xf>
    <xf numFmtId="186" fontId="14" fillId="3" borderId="5" xfId="0" applyNumberFormat="1" applyFont="1" applyFill="1" applyBorder="1" applyAlignment="1">
      <alignment horizontal="center" vertical="center"/>
    </xf>
    <xf numFmtId="9" fontId="16" fillId="5" borderId="8" xfId="0" applyNumberFormat="1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0" fontId="16" fillId="0" borderId="9" xfId="0" applyFont="1" applyFill="1" applyBorder="1" applyAlignment="1">
      <alignment horizontal="center" vertical="center"/>
    </xf>
    <xf numFmtId="0" fontId="14" fillId="5" borderId="11" xfId="0" applyFont="1" applyFill="1" applyBorder="1" applyAlignment="1">
      <alignment vertical="center"/>
    </xf>
    <xf numFmtId="0" fontId="14" fillId="5" borderId="3" xfId="0" applyFont="1" applyFill="1" applyBorder="1" applyAlignment="1">
      <alignment vertical="center"/>
    </xf>
    <xf numFmtId="0" fontId="14" fillId="0" borderId="12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23" fillId="2" borderId="14" xfId="0" applyFont="1" applyFill="1" applyBorder="1" applyAlignment="1">
      <alignment horizontal="center" vertical="center"/>
    </xf>
    <xf numFmtId="0" fontId="24" fillId="2" borderId="6" xfId="0" applyFont="1" applyFill="1" applyBorder="1" applyAlignment="1">
      <alignment horizontal="center" vertical="center"/>
    </xf>
    <xf numFmtId="0" fontId="24" fillId="2" borderId="7" xfId="0" applyFont="1" applyFill="1" applyBorder="1" applyAlignment="1">
      <alignment horizontal="center" vertical="center"/>
    </xf>
    <xf numFmtId="0" fontId="25" fillId="2" borderId="14" xfId="0" applyFont="1" applyFill="1" applyBorder="1" applyAlignment="1">
      <alignment horizontal="center" vertical="center"/>
    </xf>
    <xf numFmtId="0" fontId="25" fillId="2" borderId="6" xfId="0" applyFont="1" applyFill="1" applyBorder="1" applyAlignment="1">
      <alignment horizontal="center" vertical="center"/>
    </xf>
    <xf numFmtId="0" fontId="25" fillId="2" borderId="7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vertical="center"/>
    </xf>
    <xf numFmtId="0" fontId="12" fillId="2" borderId="4" xfId="0" applyFont="1" applyFill="1" applyBorder="1" applyAlignment="1">
      <alignment vertical="center"/>
    </xf>
    <xf numFmtId="0" fontId="12" fillId="2" borderId="5" xfId="0" applyFont="1" applyFill="1" applyBorder="1" applyAlignment="1">
      <alignment vertical="center"/>
    </xf>
    <xf numFmtId="0" fontId="12" fillId="2" borderId="1" xfId="0" applyFont="1" applyFill="1" applyBorder="1" applyAlignment="1">
      <alignment horizontal="left" vertical="center"/>
    </xf>
    <xf numFmtId="0" fontId="2" fillId="4" borderId="8" xfId="0" applyFont="1" applyFill="1" applyBorder="1" applyAlignment="1">
      <alignment horizontal="left" vertical="center"/>
    </xf>
    <xf numFmtId="0" fontId="2" fillId="4" borderId="4" xfId="0" applyFont="1" applyFill="1" applyBorder="1" applyAlignment="1">
      <alignment horizontal="left" vertical="center"/>
    </xf>
    <xf numFmtId="0" fontId="2" fillId="4" borderId="5" xfId="0" applyFont="1" applyFill="1" applyBorder="1" applyAlignment="1">
      <alignment horizontal="left" vertical="center"/>
    </xf>
    <xf numFmtId="9" fontId="2" fillId="3" borderId="8" xfId="0" applyNumberFormat="1" applyFont="1" applyFill="1" applyBorder="1" applyAlignment="1">
      <alignment horizontal="center" vertical="center"/>
    </xf>
    <xf numFmtId="9" fontId="2" fillId="3" borderId="4" xfId="0" applyNumberFormat="1" applyFont="1" applyFill="1" applyBorder="1" applyAlignment="1">
      <alignment horizontal="center" vertical="center"/>
    </xf>
    <xf numFmtId="9" fontId="2" fillId="3" borderId="5" xfId="0" applyNumberFormat="1" applyFont="1" applyFill="1" applyBorder="1" applyAlignment="1">
      <alignment horizontal="center" vertical="center"/>
    </xf>
    <xf numFmtId="0" fontId="14" fillId="5" borderId="8" xfId="0" applyFont="1" applyFill="1" applyBorder="1" applyAlignment="1">
      <alignment vertical="center"/>
    </xf>
    <xf numFmtId="0" fontId="14" fillId="5" borderId="4" xfId="0" applyFont="1" applyFill="1" applyBorder="1" applyAlignment="1">
      <alignment vertical="center"/>
    </xf>
    <xf numFmtId="9" fontId="16" fillId="5" borderId="4" xfId="0" applyNumberFormat="1" applyFont="1" applyFill="1" applyBorder="1" applyAlignment="1">
      <alignment horizontal="center" vertical="center"/>
    </xf>
    <xf numFmtId="9" fontId="16" fillId="5" borderId="5" xfId="0" applyNumberFormat="1" applyFont="1" applyFill="1" applyBorder="1" applyAlignment="1">
      <alignment horizontal="center" vertical="center"/>
    </xf>
    <xf numFmtId="0" fontId="19" fillId="5" borderId="1" xfId="0" applyFont="1" applyFill="1" applyBorder="1" applyAlignment="1">
      <alignment horizontal="center" vertical="center"/>
    </xf>
    <xf numFmtId="0" fontId="16" fillId="2" borderId="10" xfId="0" applyFont="1" applyFill="1" applyBorder="1" applyAlignment="1">
      <alignment horizontal="center" vertical="center"/>
    </xf>
    <xf numFmtId="0" fontId="16" fillId="2" borderId="9" xfId="0" applyFont="1" applyFill="1" applyBorder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5" borderId="4" xfId="0" applyFont="1" applyFill="1" applyBorder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15" fillId="2" borderId="0" xfId="0" applyFont="1" applyFill="1" applyBorder="1" applyAlignment="1">
      <alignment horizontal="left" vertical="center" wrapText="1"/>
    </xf>
    <xf numFmtId="0" fontId="15" fillId="2" borderId="0" xfId="0" applyFont="1" applyFill="1" applyBorder="1" applyAlignment="1">
      <alignment horizontal="left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44"/>
  <sheetViews>
    <sheetView tabSelected="1" workbookViewId="0" topLeftCell="A1">
      <selection activeCell="A3" sqref="A3:I3"/>
    </sheetView>
  </sheetViews>
  <sheetFormatPr defaultColWidth="9.00390625" defaultRowHeight="14.25"/>
  <cols>
    <col min="1" max="1" width="4.875" style="1" customWidth="1"/>
    <col min="2" max="2" width="16.875" style="2" customWidth="1"/>
    <col min="3" max="3" width="5.75390625" style="1" customWidth="1"/>
    <col min="4" max="4" width="4.50390625" style="1" customWidth="1"/>
    <col min="5" max="5" width="4.50390625" style="3" customWidth="1"/>
    <col min="6" max="6" width="6.375" style="3" customWidth="1"/>
    <col min="7" max="7" width="5.625" style="4" customWidth="1"/>
    <col min="8" max="8" width="6.50390625" style="3" customWidth="1"/>
    <col min="9" max="9" width="60.75390625" style="2" customWidth="1"/>
    <col min="10" max="16384" width="9.00390625" style="5" customWidth="1"/>
  </cols>
  <sheetData>
    <row r="1" spans="1:15" s="6" customFormat="1" ht="22.5" customHeight="1">
      <c r="A1" s="151" t="s">
        <v>0</v>
      </c>
      <c r="B1" s="152"/>
      <c r="C1" s="152"/>
      <c r="D1" s="152"/>
      <c r="E1" s="152"/>
      <c r="F1" s="152"/>
      <c r="G1" s="152"/>
      <c r="H1" s="152"/>
      <c r="I1" s="153"/>
      <c r="J1" s="30"/>
      <c r="K1" s="20"/>
      <c r="L1" s="20"/>
      <c r="M1" s="20"/>
      <c r="N1" s="20"/>
      <c r="O1" s="20"/>
    </row>
    <row r="2" spans="1:15" s="6" customFormat="1" ht="22.5" customHeight="1">
      <c r="A2" s="154" t="s">
        <v>1</v>
      </c>
      <c r="B2" s="155"/>
      <c r="C2" s="156"/>
      <c r="D2" s="156"/>
      <c r="E2" s="156"/>
      <c r="F2" s="156"/>
      <c r="G2" s="156"/>
      <c r="H2" s="156"/>
      <c r="I2" s="156"/>
      <c r="J2" s="30"/>
      <c r="K2" s="20"/>
      <c r="L2" s="20"/>
      <c r="M2" s="20"/>
      <c r="N2" s="20"/>
      <c r="O2" s="20"/>
    </row>
    <row r="3" spans="1:15" s="6" customFormat="1" ht="22.5" customHeight="1">
      <c r="A3" s="157" t="s">
        <v>146</v>
      </c>
      <c r="B3" s="158"/>
      <c r="C3" s="158"/>
      <c r="D3" s="158"/>
      <c r="E3" s="158"/>
      <c r="F3" s="158"/>
      <c r="G3" s="158"/>
      <c r="H3" s="158"/>
      <c r="I3" s="159"/>
      <c r="J3" s="30"/>
      <c r="K3" s="20"/>
      <c r="L3" s="20"/>
      <c r="M3" s="20"/>
      <c r="N3" s="20"/>
      <c r="O3" s="20"/>
    </row>
    <row r="4" spans="1:15" s="6" customFormat="1" ht="22.5" customHeight="1">
      <c r="A4" s="160" t="s">
        <v>118</v>
      </c>
      <c r="B4" s="160"/>
      <c r="C4" s="160"/>
      <c r="D4" s="160"/>
      <c r="E4" s="160"/>
      <c r="F4" s="160"/>
      <c r="G4" s="160"/>
      <c r="H4" s="160"/>
      <c r="I4" s="160"/>
      <c r="J4" s="30"/>
      <c r="K4" s="20"/>
      <c r="L4" s="20"/>
      <c r="M4" s="20"/>
      <c r="N4" s="20"/>
      <c r="O4" s="20"/>
    </row>
    <row r="5" spans="1:15" s="7" customFormat="1" ht="19.5" customHeight="1">
      <c r="A5" s="172" t="s">
        <v>2</v>
      </c>
      <c r="B5" s="145" t="s">
        <v>3</v>
      </c>
      <c r="C5" s="145" t="s">
        <v>4</v>
      </c>
      <c r="D5" s="145" t="s">
        <v>5</v>
      </c>
      <c r="E5" s="149" t="s">
        <v>6</v>
      </c>
      <c r="F5" s="150"/>
      <c r="G5" s="149" t="s">
        <v>7</v>
      </c>
      <c r="H5" s="150"/>
      <c r="I5" s="145" t="s">
        <v>8</v>
      </c>
      <c r="J5" s="31"/>
      <c r="K5" s="21"/>
      <c r="L5" s="21"/>
      <c r="M5" s="21"/>
      <c r="N5" s="21"/>
      <c r="O5" s="21"/>
    </row>
    <row r="6" spans="1:15" ht="18.75" customHeight="1">
      <c r="A6" s="173"/>
      <c r="B6" s="146"/>
      <c r="C6" s="146"/>
      <c r="D6" s="146"/>
      <c r="E6" s="32" t="s">
        <v>9</v>
      </c>
      <c r="F6" s="32" t="s">
        <v>10</v>
      </c>
      <c r="G6" s="32" t="s">
        <v>9</v>
      </c>
      <c r="H6" s="32" t="s">
        <v>10</v>
      </c>
      <c r="I6" s="146"/>
      <c r="J6" s="33"/>
      <c r="K6" s="11"/>
      <c r="L6" s="11"/>
      <c r="M6" s="11"/>
      <c r="N6" s="11"/>
      <c r="O6" s="11"/>
    </row>
    <row r="7" spans="1:15" ht="18" customHeight="1">
      <c r="A7" s="147" t="s">
        <v>114</v>
      </c>
      <c r="B7" s="148"/>
      <c r="C7" s="35"/>
      <c r="D7" s="35"/>
      <c r="E7" s="34"/>
      <c r="F7" s="34"/>
      <c r="G7" s="35"/>
      <c r="H7" s="34"/>
      <c r="I7" s="36"/>
      <c r="J7" s="33"/>
      <c r="K7" s="11"/>
      <c r="L7" s="11"/>
      <c r="M7" s="11"/>
      <c r="N7" s="11"/>
      <c r="O7" s="11"/>
    </row>
    <row r="8" spans="1:15" s="117" customFormat="1" ht="20.25" customHeight="1">
      <c r="A8" s="110">
        <v>1</v>
      </c>
      <c r="B8" s="111" t="s">
        <v>110</v>
      </c>
      <c r="C8" s="99">
        <v>13.2</v>
      </c>
      <c r="D8" s="99" t="s">
        <v>150</v>
      </c>
      <c r="E8" s="112">
        <v>8</v>
      </c>
      <c r="F8" s="113">
        <f>E8*C8</f>
        <v>105.6</v>
      </c>
      <c r="G8" s="112">
        <v>50</v>
      </c>
      <c r="H8" s="113">
        <f>G8*C8</f>
        <v>660</v>
      </c>
      <c r="I8" s="114" t="s">
        <v>115</v>
      </c>
      <c r="J8" s="115"/>
      <c r="K8" s="116"/>
      <c r="L8" s="116"/>
      <c r="M8" s="116"/>
      <c r="N8" s="116"/>
      <c r="O8" s="116"/>
    </row>
    <row r="9" spans="1:15" s="124" customFormat="1" ht="20.25" customHeight="1">
      <c r="A9" s="118">
        <v>2</v>
      </c>
      <c r="B9" s="119" t="s">
        <v>109</v>
      </c>
      <c r="C9" s="118">
        <v>81.2</v>
      </c>
      <c r="D9" s="118" t="s">
        <v>12</v>
      </c>
      <c r="E9" s="120">
        <v>55</v>
      </c>
      <c r="F9" s="121">
        <f>E9*C9</f>
        <v>4466</v>
      </c>
      <c r="G9" s="120">
        <v>40</v>
      </c>
      <c r="H9" s="121">
        <f>G9*C9</f>
        <v>3248</v>
      </c>
      <c r="I9" s="122" t="s">
        <v>116</v>
      </c>
      <c r="J9" s="118"/>
      <c r="K9" s="123"/>
      <c r="L9" s="123"/>
      <c r="M9" s="123"/>
      <c r="N9" s="123"/>
      <c r="O9" s="123"/>
    </row>
    <row r="10" spans="1:15" s="124" customFormat="1" ht="20.25" customHeight="1">
      <c r="A10" s="118">
        <v>3</v>
      </c>
      <c r="B10" s="119" t="s">
        <v>122</v>
      </c>
      <c r="C10" s="118">
        <v>1</v>
      </c>
      <c r="D10" s="118" t="s">
        <v>117</v>
      </c>
      <c r="E10" s="120">
        <v>100</v>
      </c>
      <c r="F10" s="121">
        <f>E10*C10</f>
        <v>100</v>
      </c>
      <c r="G10" s="120">
        <v>600</v>
      </c>
      <c r="H10" s="121">
        <f>G10*C10</f>
        <v>600</v>
      </c>
      <c r="I10" s="122" t="s">
        <v>108</v>
      </c>
      <c r="J10" s="134"/>
      <c r="K10" s="123"/>
      <c r="L10" s="123"/>
      <c r="M10" s="123"/>
      <c r="N10" s="123"/>
      <c r="O10" s="123"/>
    </row>
    <row r="11" spans="1:15" s="124" customFormat="1" ht="20.25" customHeight="1">
      <c r="A11" s="110">
        <v>4</v>
      </c>
      <c r="B11" s="119" t="s">
        <v>123</v>
      </c>
      <c r="C11" s="118">
        <v>1</v>
      </c>
      <c r="D11" s="118" t="s">
        <v>117</v>
      </c>
      <c r="E11" s="120">
        <v>250</v>
      </c>
      <c r="F11" s="121">
        <f>E11*C11</f>
        <v>250</v>
      </c>
      <c r="G11" s="120">
        <v>500</v>
      </c>
      <c r="H11" s="121">
        <f>G11*C11</f>
        <v>500</v>
      </c>
      <c r="I11" s="122" t="s">
        <v>152</v>
      </c>
      <c r="J11" s="134"/>
      <c r="K11" s="123"/>
      <c r="L11" s="123"/>
      <c r="M11" s="123"/>
      <c r="N11" s="123"/>
      <c r="O11" s="123"/>
    </row>
    <row r="12" spans="1:15" s="124" customFormat="1" ht="20.25" customHeight="1">
      <c r="A12" s="118">
        <v>5</v>
      </c>
      <c r="B12" s="119" t="s">
        <v>149</v>
      </c>
      <c r="C12" s="118">
        <v>1</v>
      </c>
      <c r="D12" s="118" t="s">
        <v>117</v>
      </c>
      <c r="E12" s="120">
        <v>100</v>
      </c>
      <c r="F12" s="121">
        <f>E12*C12</f>
        <v>100</v>
      </c>
      <c r="G12" s="120">
        <v>800</v>
      </c>
      <c r="H12" s="121">
        <f>G12*C12</f>
        <v>800</v>
      </c>
      <c r="I12" s="122" t="s">
        <v>151</v>
      </c>
      <c r="J12" s="134"/>
      <c r="K12" s="123"/>
      <c r="L12" s="123"/>
      <c r="M12" s="123"/>
      <c r="N12" s="123"/>
      <c r="O12" s="123"/>
    </row>
    <row r="13" spans="1:15" ht="22.5" customHeight="1">
      <c r="A13" s="147" t="s">
        <v>107</v>
      </c>
      <c r="B13" s="148"/>
      <c r="C13" s="35"/>
      <c r="D13" s="35"/>
      <c r="E13" s="34"/>
      <c r="F13" s="34"/>
      <c r="G13" s="35"/>
      <c r="H13" s="34"/>
      <c r="I13" s="36"/>
      <c r="J13" s="33"/>
      <c r="K13" s="11"/>
      <c r="L13" s="11"/>
      <c r="M13" s="11"/>
      <c r="N13" s="11"/>
      <c r="O13" s="11"/>
    </row>
    <row r="14" spans="1:15" ht="18" customHeight="1">
      <c r="A14" s="147" t="s">
        <v>120</v>
      </c>
      <c r="B14" s="148"/>
      <c r="C14" s="35"/>
      <c r="D14" s="35"/>
      <c r="E14" s="34"/>
      <c r="F14" s="34"/>
      <c r="G14" s="35"/>
      <c r="H14" s="34"/>
      <c r="I14" s="36"/>
      <c r="J14" s="33"/>
      <c r="K14" s="11"/>
      <c r="L14" s="11"/>
      <c r="M14" s="11"/>
      <c r="N14" s="11"/>
      <c r="O14" s="11"/>
    </row>
    <row r="15" spans="1:15" s="9" customFormat="1" ht="30.75" customHeight="1">
      <c r="A15" s="37">
        <v>1</v>
      </c>
      <c r="B15" s="38" t="s">
        <v>11</v>
      </c>
      <c r="C15" s="39">
        <v>37.5</v>
      </c>
      <c r="D15" s="39" t="s">
        <v>12</v>
      </c>
      <c r="E15" s="39">
        <v>9</v>
      </c>
      <c r="F15" s="40">
        <f>E15*C15</f>
        <v>337.5</v>
      </c>
      <c r="G15" s="39">
        <v>12</v>
      </c>
      <c r="H15" s="40">
        <f>G15*C15</f>
        <v>450</v>
      </c>
      <c r="I15" s="26" t="s">
        <v>13</v>
      </c>
      <c r="J15" s="33"/>
      <c r="K15" s="22"/>
      <c r="L15" s="22"/>
      <c r="M15" s="22"/>
      <c r="N15" s="22"/>
      <c r="O15" s="22"/>
    </row>
    <row r="16" spans="1:15" s="8" customFormat="1" ht="31.5" customHeight="1">
      <c r="A16" s="37">
        <v>2</v>
      </c>
      <c r="B16" s="38" t="s">
        <v>170</v>
      </c>
      <c r="C16" s="39">
        <f>32.8*2.8</f>
        <v>91.83999999999999</v>
      </c>
      <c r="D16" s="39" t="s">
        <v>12</v>
      </c>
      <c r="E16" s="39">
        <v>3</v>
      </c>
      <c r="F16" s="40">
        <f>E16*C16</f>
        <v>275.52</v>
      </c>
      <c r="G16" s="39">
        <v>3</v>
      </c>
      <c r="H16" s="40">
        <f>G16*C16</f>
        <v>275.52</v>
      </c>
      <c r="I16" s="26" t="s">
        <v>171</v>
      </c>
      <c r="J16" s="33"/>
      <c r="K16" s="14"/>
      <c r="L16" s="14"/>
      <c r="M16" s="14"/>
      <c r="N16" s="14"/>
      <c r="O16" s="14"/>
    </row>
    <row r="17" spans="1:15" s="8" customFormat="1" ht="31.5" customHeight="1">
      <c r="A17" s="37">
        <v>3</v>
      </c>
      <c r="B17" s="38" t="s">
        <v>14</v>
      </c>
      <c r="C17" s="39">
        <f>32.8*2.8</f>
        <v>91.83999999999999</v>
      </c>
      <c r="D17" s="39" t="s">
        <v>12</v>
      </c>
      <c r="E17" s="39">
        <v>9</v>
      </c>
      <c r="F17" s="40">
        <f>E17*C17</f>
        <v>826.56</v>
      </c>
      <c r="G17" s="39">
        <v>12</v>
      </c>
      <c r="H17" s="40">
        <f aca="true" t="shared" si="0" ref="H17:H22">G17*C17</f>
        <v>1102.08</v>
      </c>
      <c r="I17" s="26" t="s">
        <v>13</v>
      </c>
      <c r="J17" s="33"/>
      <c r="K17" s="14"/>
      <c r="L17" s="14"/>
      <c r="M17" s="14"/>
      <c r="N17" s="14"/>
      <c r="O17" s="14"/>
    </row>
    <row r="18" spans="1:30" s="13" customFormat="1" ht="37.5" customHeight="1">
      <c r="A18" s="37">
        <v>4</v>
      </c>
      <c r="B18" s="98" t="s">
        <v>15</v>
      </c>
      <c r="C18" s="99">
        <v>37.5</v>
      </c>
      <c r="D18" s="99" t="s">
        <v>12</v>
      </c>
      <c r="E18" s="99">
        <v>10</v>
      </c>
      <c r="F18" s="100">
        <f>E18*C18</f>
        <v>375</v>
      </c>
      <c r="G18" s="99">
        <v>25</v>
      </c>
      <c r="H18" s="40">
        <f t="shared" si="0"/>
        <v>937.5</v>
      </c>
      <c r="I18" s="107" t="s">
        <v>16</v>
      </c>
      <c r="J18" s="8"/>
      <c r="K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</row>
    <row r="19" spans="1:30" s="13" customFormat="1" ht="37.5" customHeight="1">
      <c r="A19" s="37">
        <v>5</v>
      </c>
      <c r="B19" s="98" t="s">
        <v>17</v>
      </c>
      <c r="C19" s="99">
        <v>32.8</v>
      </c>
      <c r="D19" s="99" t="s">
        <v>18</v>
      </c>
      <c r="E19" s="99">
        <v>10</v>
      </c>
      <c r="F19" s="100">
        <f>E19*C19</f>
        <v>328</v>
      </c>
      <c r="G19" s="99">
        <v>20</v>
      </c>
      <c r="H19" s="40">
        <f t="shared" si="0"/>
        <v>656</v>
      </c>
      <c r="I19" s="107" t="s">
        <v>129</v>
      </c>
      <c r="J19" s="5"/>
      <c r="K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</row>
    <row r="20" spans="1:256" s="9" customFormat="1" ht="31.5" customHeight="1">
      <c r="A20" s="37">
        <v>6</v>
      </c>
      <c r="B20" s="104" t="s">
        <v>19</v>
      </c>
      <c r="C20" s="105">
        <v>32</v>
      </c>
      <c r="D20" s="39" t="s">
        <v>150</v>
      </c>
      <c r="E20" s="106">
        <v>45</v>
      </c>
      <c r="F20" s="108">
        <f>C20*E20</f>
        <v>1440</v>
      </c>
      <c r="G20" s="105">
        <v>50</v>
      </c>
      <c r="H20" s="40">
        <f t="shared" si="0"/>
        <v>1600</v>
      </c>
      <c r="I20" s="26" t="s">
        <v>20</v>
      </c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5"/>
      <c r="IK20" s="5"/>
      <c r="IL20" s="5"/>
      <c r="IM20" s="5"/>
      <c r="IN20" s="5"/>
      <c r="IO20" s="5"/>
      <c r="IP20" s="5"/>
      <c r="IQ20" s="5"/>
      <c r="IR20" s="5"/>
      <c r="IS20" s="5"/>
      <c r="IT20" s="5"/>
      <c r="IU20" s="5"/>
      <c r="IV20" s="5"/>
    </row>
    <row r="21" spans="1:12" s="138" customFormat="1" ht="31.5" customHeight="1">
      <c r="A21" s="37">
        <v>7</v>
      </c>
      <c r="B21" s="58" t="s">
        <v>33</v>
      </c>
      <c r="C21" s="55">
        <v>1</v>
      </c>
      <c r="D21" s="55" t="s">
        <v>34</v>
      </c>
      <c r="E21" s="55">
        <v>85</v>
      </c>
      <c r="F21" s="135">
        <f>C21*E21</f>
        <v>85</v>
      </c>
      <c r="G21" s="55">
        <v>95</v>
      </c>
      <c r="H21" s="135">
        <f t="shared" si="0"/>
        <v>95</v>
      </c>
      <c r="I21" s="58" t="s">
        <v>35</v>
      </c>
      <c r="J21" s="136"/>
      <c r="K21" s="137"/>
      <c r="L21" s="137"/>
    </row>
    <row r="22" spans="1:10" ht="54.75" customHeight="1">
      <c r="A22" s="37">
        <v>8</v>
      </c>
      <c r="B22" s="41" t="s">
        <v>21</v>
      </c>
      <c r="C22" s="43">
        <v>1</v>
      </c>
      <c r="D22" s="39" t="s">
        <v>22</v>
      </c>
      <c r="E22" s="42">
        <v>0</v>
      </c>
      <c r="F22" s="43">
        <f>C22*E22</f>
        <v>0</v>
      </c>
      <c r="G22" s="43">
        <v>0</v>
      </c>
      <c r="H22" s="40">
        <f t="shared" si="0"/>
        <v>0</v>
      </c>
      <c r="I22" s="90" t="s">
        <v>23</v>
      </c>
      <c r="J22" s="44"/>
    </row>
    <row r="23" spans="1:15" ht="18" customHeight="1">
      <c r="A23" s="147" t="s">
        <v>24</v>
      </c>
      <c r="B23" s="148"/>
      <c r="C23" s="35"/>
      <c r="D23" s="35"/>
      <c r="E23" s="34"/>
      <c r="F23" s="34"/>
      <c r="G23" s="35"/>
      <c r="H23" s="34"/>
      <c r="I23" s="36"/>
      <c r="J23" s="33"/>
      <c r="K23" s="11"/>
      <c r="L23" s="11"/>
      <c r="M23" s="11"/>
      <c r="N23" s="11"/>
      <c r="O23" s="11"/>
    </row>
    <row r="24" spans="1:15" s="8" customFormat="1" ht="31.5" customHeight="1">
      <c r="A24" s="37">
        <v>1</v>
      </c>
      <c r="B24" s="38" t="s">
        <v>170</v>
      </c>
      <c r="C24" s="39">
        <f>C26</f>
        <v>43.959999999999994</v>
      </c>
      <c r="D24" s="39" t="s">
        <v>12</v>
      </c>
      <c r="E24" s="39">
        <v>3</v>
      </c>
      <c r="F24" s="40">
        <f>E24*C24</f>
        <v>131.88</v>
      </c>
      <c r="G24" s="39">
        <v>3</v>
      </c>
      <c r="H24" s="40">
        <f>G24*C24</f>
        <v>131.88</v>
      </c>
      <c r="I24" s="26" t="s">
        <v>171</v>
      </c>
      <c r="J24" s="33"/>
      <c r="K24" s="14"/>
      <c r="L24" s="14"/>
      <c r="M24" s="14"/>
      <c r="N24" s="14"/>
      <c r="O24" s="14"/>
    </row>
    <row r="25" spans="1:15" s="9" customFormat="1" ht="30.75" customHeight="1">
      <c r="A25" s="37">
        <v>2</v>
      </c>
      <c r="B25" s="38" t="s">
        <v>11</v>
      </c>
      <c r="C25" s="39">
        <v>15</v>
      </c>
      <c r="D25" s="39" t="s">
        <v>12</v>
      </c>
      <c r="E25" s="39">
        <v>9</v>
      </c>
      <c r="F25" s="40">
        <f>E25*C25</f>
        <v>135</v>
      </c>
      <c r="G25" s="39">
        <v>12</v>
      </c>
      <c r="H25" s="40">
        <f>C25*G25</f>
        <v>180</v>
      </c>
      <c r="I25" s="26" t="s">
        <v>13</v>
      </c>
      <c r="J25" s="33"/>
      <c r="K25" s="22"/>
      <c r="L25" s="22"/>
      <c r="M25" s="22"/>
      <c r="N25" s="22"/>
      <c r="O25" s="22"/>
    </row>
    <row r="26" spans="1:15" s="8" customFormat="1" ht="31.5" customHeight="1">
      <c r="A26" s="37">
        <v>3</v>
      </c>
      <c r="B26" s="38" t="s">
        <v>14</v>
      </c>
      <c r="C26" s="39">
        <f>15.7*2.8</f>
        <v>43.959999999999994</v>
      </c>
      <c r="D26" s="39" t="s">
        <v>12</v>
      </c>
      <c r="E26" s="39">
        <v>9</v>
      </c>
      <c r="F26" s="40">
        <f>E26*C26</f>
        <v>395.63999999999993</v>
      </c>
      <c r="G26" s="39">
        <v>12</v>
      </c>
      <c r="H26" s="40">
        <f>C26*G26</f>
        <v>527.52</v>
      </c>
      <c r="I26" s="26" t="s">
        <v>13</v>
      </c>
      <c r="J26" s="33"/>
      <c r="K26" s="14"/>
      <c r="L26" s="14"/>
      <c r="M26" s="14"/>
      <c r="N26" s="14"/>
      <c r="O26" s="14"/>
    </row>
    <row r="27" spans="1:16" s="8" customFormat="1" ht="31.5" customHeight="1">
      <c r="A27" s="37">
        <v>4</v>
      </c>
      <c r="B27" s="98" t="s">
        <v>25</v>
      </c>
      <c r="C27" s="99">
        <v>15</v>
      </c>
      <c r="D27" s="99" t="s">
        <v>12</v>
      </c>
      <c r="E27" s="99">
        <v>15</v>
      </c>
      <c r="F27" s="100">
        <f>C27*E27</f>
        <v>225</v>
      </c>
      <c r="G27" s="99">
        <v>15</v>
      </c>
      <c r="H27" s="40">
        <f>C27*G27</f>
        <v>225</v>
      </c>
      <c r="I27" s="101" t="s">
        <v>26</v>
      </c>
      <c r="J27" s="102"/>
      <c r="K27" s="103"/>
      <c r="L27" s="103"/>
      <c r="M27" s="103"/>
      <c r="N27" s="103"/>
      <c r="O27" s="103"/>
      <c r="P27" s="9"/>
    </row>
    <row r="28" spans="1:10" ht="18" customHeight="1">
      <c r="A28" s="167" t="s">
        <v>139</v>
      </c>
      <c r="B28" s="168"/>
      <c r="C28" s="47"/>
      <c r="D28" s="47"/>
      <c r="E28" s="46"/>
      <c r="F28" s="46"/>
      <c r="G28" s="47"/>
      <c r="H28" s="46"/>
      <c r="I28" s="48"/>
      <c r="J28" s="44"/>
    </row>
    <row r="29" spans="1:15" s="8" customFormat="1" ht="31.5" customHeight="1">
      <c r="A29" s="37">
        <v>1</v>
      </c>
      <c r="B29" s="38" t="s">
        <v>170</v>
      </c>
      <c r="C29" s="39">
        <f>C31</f>
        <v>42</v>
      </c>
      <c r="D29" s="39" t="s">
        <v>12</v>
      </c>
      <c r="E29" s="39">
        <v>3</v>
      </c>
      <c r="F29" s="40">
        <f>E29*C29</f>
        <v>126</v>
      </c>
      <c r="G29" s="39">
        <v>3</v>
      </c>
      <c r="H29" s="40">
        <f>G29*C29</f>
        <v>126</v>
      </c>
      <c r="I29" s="26" t="s">
        <v>171</v>
      </c>
      <c r="J29" s="33"/>
      <c r="K29" s="14"/>
      <c r="L29" s="14"/>
      <c r="M29" s="14"/>
      <c r="N29" s="14"/>
      <c r="O29" s="14"/>
    </row>
    <row r="30" spans="1:10" s="9" customFormat="1" ht="27.75" customHeight="1">
      <c r="A30" s="43">
        <v>2</v>
      </c>
      <c r="B30" s="38" t="s">
        <v>11</v>
      </c>
      <c r="C30" s="39">
        <v>13.8</v>
      </c>
      <c r="D30" s="39" t="s">
        <v>12</v>
      </c>
      <c r="E30" s="39">
        <v>9</v>
      </c>
      <c r="F30" s="40">
        <f>E30*C30</f>
        <v>124.2</v>
      </c>
      <c r="G30" s="39">
        <v>12</v>
      </c>
      <c r="H30" s="40">
        <f>G30*C30</f>
        <v>165.60000000000002</v>
      </c>
      <c r="I30" s="26" t="s">
        <v>13</v>
      </c>
      <c r="J30" s="44"/>
    </row>
    <row r="31" spans="1:10" s="8" customFormat="1" ht="26.25" customHeight="1">
      <c r="A31" s="43">
        <v>3</v>
      </c>
      <c r="B31" s="38" t="s">
        <v>14</v>
      </c>
      <c r="C31" s="39">
        <f>15*2.8</f>
        <v>42</v>
      </c>
      <c r="D31" s="39" t="s">
        <v>12</v>
      </c>
      <c r="E31" s="39">
        <v>9</v>
      </c>
      <c r="F31" s="40">
        <f>E31*C31</f>
        <v>378</v>
      </c>
      <c r="G31" s="39">
        <v>12</v>
      </c>
      <c r="H31" s="40">
        <f>G31*C31</f>
        <v>504</v>
      </c>
      <c r="I31" s="26" t="s">
        <v>13</v>
      </c>
      <c r="J31" s="44"/>
    </row>
    <row r="32" spans="1:16" s="8" customFormat="1" ht="31.5" customHeight="1">
      <c r="A32" s="43">
        <v>4</v>
      </c>
      <c r="B32" s="98" t="s">
        <v>25</v>
      </c>
      <c r="C32" s="99">
        <v>13.8</v>
      </c>
      <c r="D32" s="99" t="s">
        <v>12</v>
      </c>
      <c r="E32" s="99">
        <v>15</v>
      </c>
      <c r="F32" s="100">
        <f>C32*E32</f>
        <v>207</v>
      </c>
      <c r="G32" s="99">
        <v>15</v>
      </c>
      <c r="H32" s="40">
        <f>G32*C32</f>
        <v>207</v>
      </c>
      <c r="I32" s="101" t="s">
        <v>26</v>
      </c>
      <c r="J32" s="102"/>
      <c r="K32" s="103"/>
      <c r="L32" s="103"/>
      <c r="M32" s="103"/>
      <c r="N32" s="103"/>
      <c r="O32" s="103"/>
      <c r="P32" s="9"/>
    </row>
    <row r="33" spans="1:10" ht="18" customHeight="1">
      <c r="A33" s="167" t="s">
        <v>121</v>
      </c>
      <c r="B33" s="168"/>
      <c r="C33" s="47"/>
      <c r="D33" s="47"/>
      <c r="E33" s="46"/>
      <c r="F33" s="46"/>
      <c r="G33" s="47"/>
      <c r="H33" s="46"/>
      <c r="I33" s="48"/>
      <c r="J33" s="44"/>
    </row>
    <row r="34" spans="1:15" s="8" customFormat="1" ht="31.5" customHeight="1">
      <c r="A34" s="37">
        <v>1</v>
      </c>
      <c r="B34" s="38" t="s">
        <v>170</v>
      </c>
      <c r="C34" s="39">
        <f>C36</f>
        <v>35</v>
      </c>
      <c r="D34" s="39" t="s">
        <v>12</v>
      </c>
      <c r="E34" s="39">
        <v>3</v>
      </c>
      <c r="F34" s="40">
        <f>E34*C34</f>
        <v>105</v>
      </c>
      <c r="G34" s="39">
        <v>3</v>
      </c>
      <c r="H34" s="40">
        <f>G34*C34</f>
        <v>105</v>
      </c>
      <c r="I34" s="26" t="s">
        <v>171</v>
      </c>
      <c r="J34" s="33"/>
      <c r="K34" s="14"/>
      <c r="L34" s="14"/>
      <c r="M34" s="14"/>
      <c r="N34" s="14"/>
      <c r="O34" s="14"/>
    </row>
    <row r="35" spans="1:10" s="9" customFormat="1" ht="27.75" customHeight="1">
      <c r="A35" s="43">
        <v>2</v>
      </c>
      <c r="B35" s="38" t="s">
        <v>11</v>
      </c>
      <c r="C35" s="39">
        <v>9.6</v>
      </c>
      <c r="D35" s="39" t="s">
        <v>12</v>
      </c>
      <c r="E35" s="39">
        <v>9</v>
      </c>
      <c r="F35" s="40">
        <f>E35*C35</f>
        <v>86.39999999999999</v>
      </c>
      <c r="G35" s="39">
        <v>12</v>
      </c>
      <c r="H35" s="40">
        <f>G35*C35</f>
        <v>115.19999999999999</v>
      </c>
      <c r="I35" s="26" t="s">
        <v>13</v>
      </c>
      <c r="J35" s="44"/>
    </row>
    <row r="36" spans="1:10" s="8" customFormat="1" ht="26.25" customHeight="1">
      <c r="A36" s="43">
        <v>3</v>
      </c>
      <c r="B36" s="38" t="s">
        <v>14</v>
      </c>
      <c r="C36" s="39">
        <f>12.5*2.8</f>
        <v>35</v>
      </c>
      <c r="D36" s="39" t="s">
        <v>12</v>
      </c>
      <c r="E36" s="39">
        <v>9</v>
      </c>
      <c r="F36" s="40">
        <f>E36*C36</f>
        <v>315</v>
      </c>
      <c r="G36" s="39">
        <v>12</v>
      </c>
      <c r="H36" s="40">
        <f>G36*C36</f>
        <v>420</v>
      </c>
      <c r="I36" s="26" t="s">
        <v>13</v>
      </c>
      <c r="J36" s="44"/>
    </row>
    <row r="37" spans="1:16" s="8" customFormat="1" ht="31.5" customHeight="1">
      <c r="A37" s="43">
        <v>4</v>
      </c>
      <c r="B37" s="98" t="s">
        <v>25</v>
      </c>
      <c r="C37" s="99">
        <v>9.6</v>
      </c>
      <c r="D37" s="99" t="s">
        <v>12</v>
      </c>
      <c r="E37" s="99">
        <v>15</v>
      </c>
      <c r="F37" s="100">
        <f>C37*E37</f>
        <v>144</v>
      </c>
      <c r="G37" s="99">
        <v>15</v>
      </c>
      <c r="H37" s="40">
        <f>G37*C37</f>
        <v>144</v>
      </c>
      <c r="I37" s="101" t="s">
        <v>26</v>
      </c>
      <c r="J37" s="102"/>
      <c r="K37" s="103"/>
      <c r="L37" s="103"/>
      <c r="M37" s="103"/>
      <c r="N37" s="103"/>
      <c r="O37" s="103"/>
      <c r="P37" s="9"/>
    </row>
    <row r="38" spans="1:10" ht="15.75" customHeight="1">
      <c r="A38" s="167" t="s">
        <v>140</v>
      </c>
      <c r="B38" s="168"/>
      <c r="C38" s="50"/>
      <c r="D38" s="50"/>
      <c r="E38" s="51"/>
      <c r="F38" s="51"/>
      <c r="G38" s="52"/>
      <c r="H38" s="51"/>
      <c r="I38" s="53"/>
      <c r="J38" s="44"/>
    </row>
    <row r="39" spans="1:10" ht="39.75" customHeight="1">
      <c r="A39" s="43">
        <v>1</v>
      </c>
      <c r="B39" s="38" t="s">
        <v>15</v>
      </c>
      <c r="C39" s="39">
        <v>4.9</v>
      </c>
      <c r="D39" s="39" t="s">
        <v>12</v>
      </c>
      <c r="E39" s="39">
        <v>10</v>
      </c>
      <c r="F39" s="40">
        <f>E39*C39</f>
        <v>49</v>
      </c>
      <c r="G39" s="39">
        <v>25</v>
      </c>
      <c r="H39" s="40">
        <f>G39*C39</f>
        <v>122.50000000000001</v>
      </c>
      <c r="I39" s="29" t="s">
        <v>27</v>
      </c>
      <c r="J39" s="44"/>
    </row>
    <row r="40" spans="1:10" s="9" customFormat="1" ht="38.25" customHeight="1">
      <c r="A40" s="43">
        <v>2</v>
      </c>
      <c r="B40" s="38" t="s">
        <v>28</v>
      </c>
      <c r="C40" s="39">
        <f>9.2*2.5</f>
        <v>23</v>
      </c>
      <c r="D40" s="39" t="s">
        <v>12</v>
      </c>
      <c r="E40" s="39">
        <v>10</v>
      </c>
      <c r="F40" s="40">
        <f>E40*C40</f>
        <v>230</v>
      </c>
      <c r="G40" s="39">
        <v>25</v>
      </c>
      <c r="H40" s="40">
        <f>G40*C40</f>
        <v>575</v>
      </c>
      <c r="I40" s="29" t="s">
        <v>27</v>
      </c>
      <c r="J40" s="44"/>
    </row>
    <row r="41" spans="1:10" s="9" customFormat="1" ht="19.5" customHeight="1">
      <c r="A41" s="43">
        <v>3</v>
      </c>
      <c r="B41" s="38" t="s">
        <v>29</v>
      </c>
      <c r="C41" s="39">
        <v>2</v>
      </c>
      <c r="D41" s="39" t="s">
        <v>30</v>
      </c>
      <c r="E41" s="39">
        <v>10</v>
      </c>
      <c r="F41" s="40">
        <f>E41*C41</f>
        <v>20</v>
      </c>
      <c r="G41" s="39">
        <v>15</v>
      </c>
      <c r="H41" s="40">
        <f>G41*C41</f>
        <v>30</v>
      </c>
      <c r="I41" s="26" t="s">
        <v>31</v>
      </c>
      <c r="J41" s="44"/>
    </row>
    <row r="42" spans="1:30" ht="20.25" customHeight="1">
      <c r="A42" s="43">
        <v>4</v>
      </c>
      <c r="B42" s="54" t="s">
        <v>124</v>
      </c>
      <c r="C42" s="39">
        <f>6+9.2*0.3</f>
        <v>8.76</v>
      </c>
      <c r="D42" s="39" t="s">
        <v>12</v>
      </c>
      <c r="E42" s="37">
        <v>25</v>
      </c>
      <c r="F42" s="40">
        <f>E42*C42</f>
        <v>219</v>
      </c>
      <c r="G42" s="37">
        <v>20</v>
      </c>
      <c r="H42" s="40">
        <f>G42*C42</f>
        <v>175.2</v>
      </c>
      <c r="I42" s="38" t="s">
        <v>174</v>
      </c>
      <c r="J42" s="45"/>
      <c r="K42" s="24"/>
      <c r="L42" s="24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</row>
    <row r="43" spans="1:12" s="138" customFormat="1" ht="31.5" customHeight="1">
      <c r="A43" s="55">
        <v>5</v>
      </c>
      <c r="B43" s="58" t="s">
        <v>33</v>
      </c>
      <c r="C43" s="55">
        <v>1</v>
      </c>
      <c r="D43" s="55" t="s">
        <v>34</v>
      </c>
      <c r="E43" s="55">
        <v>85</v>
      </c>
      <c r="F43" s="135">
        <f>C43*E43</f>
        <v>85</v>
      </c>
      <c r="G43" s="55">
        <v>95</v>
      </c>
      <c r="H43" s="135">
        <f>G43*C43</f>
        <v>95</v>
      </c>
      <c r="I43" s="58" t="s">
        <v>35</v>
      </c>
      <c r="J43" s="136"/>
      <c r="K43" s="137"/>
      <c r="L43" s="137"/>
    </row>
    <row r="44" spans="1:30" s="13" customFormat="1" ht="19.5" customHeight="1">
      <c r="A44" s="167" t="s">
        <v>141</v>
      </c>
      <c r="B44" s="168"/>
      <c r="C44" s="46"/>
      <c r="D44" s="46"/>
      <c r="E44" s="47"/>
      <c r="F44" s="46"/>
      <c r="G44" s="47"/>
      <c r="H44" s="46"/>
      <c r="I44" s="48"/>
      <c r="J44" s="44"/>
      <c r="K44" s="8"/>
      <c r="L44" s="8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</row>
    <row r="45" spans="1:30" s="13" customFormat="1" ht="37.5" customHeight="1">
      <c r="A45" s="43">
        <v>1</v>
      </c>
      <c r="B45" s="38" t="s">
        <v>15</v>
      </c>
      <c r="C45" s="39">
        <v>4.6</v>
      </c>
      <c r="D45" s="39" t="s">
        <v>12</v>
      </c>
      <c r="E45" s="39">
        <v>10</v>
      </c>
      <c r="F45" s="40">
        <f>E45*C45</f>
        <v>46</v>
      </c>
      <c r="G45" s="39">
        <v>25</v>
      </c>
      <c r="H45" s="40">
        <f aca="true" t="shared" si="1" ref="H45:H50">G45*C45</f>
        <v>114.99999999999999</v>
      </c>
      <c r="I45" s="29" t="s">
        <v>27</v>
      </c>
      <c r="J45" s="44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</row>
    <row r="46" spans="1:30" s="13" customFormat="1" ht="39" customHeight="1">
      <c r="A46" s="39">
        <v>2</v>
      </c>
      <c r="B46" s="38" t="s">
        <v>28</v>
      </c>
      <c r="C46" s="39">
        <f>8.8*2.5</f>
        <v>22</v>
      </c>
      <c r="D46" s="39" t="s">
        <v>12</v>
      </c>
      <c r="E46" s="39">
        <v>10</v>
      </c>
      <c r="F46" s="40">
        <f>E46*C46</f>
        <v>220</v>
      </c>
      <c r="G46" s="39">
        <v>25</v>
      </c>
      <c r="H46" s="40">
        <f t="shared" si="1"/>
        <v>550</v>
      </c>
      <c r="I46" s="29" t="s">
        <v>27</v>
      </c>
      <c r="J46" s="44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</row>
    <row r="47" spans="1:30" ht="20.25" customHeight="1">
      <c r="A47" s="43">
        <v>3</v>
      </c>
      <c r="B47" s="54" t="s">
        <v>125</v>
      </c>
      <c r="C47" s="39">
        <v>5.3</v>
      </c>
      <c r="D47" s="39" t="s">
        <v>12</v>
      </c>
      <c r="E47" s="37">
        <v>25</v>
      </c>
      <c r="F47" s="40">
        <f>E47*C47</f>
        <v>132.5</v>
      </c>
      <c r="G47" s="37">
        <v>20</v>
      </c>
      <c r="H47" s="40">
        <f t="shared" si="1"/>
        <v>106</v>
      </c>
      <c r="I47" s="38" t="s">
        <v>126</v>
      </c>
      <c r="J47" s="39"/>
      <c r="K47" s="24"/>
      <c r="L47" s="24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</row>
    <row r="48" spans="1:30" ht="20.25" customHeight="1">
      <c r="A48" s="43">
        <v>4</v>
      </c>
      <c r="B48" s="54" t="s">
        <v>124</v>
      </c>
      <c r="C48" s="39">
        <v>4.6</v>
      </c>
      <c r="D48" s="39" t="s">
        <v>12</v>
      </c>
      <c r="E48" s="37">
        <v>25</v>
      </c>
      <c r="F48" s="40">
        <f>E48*C48</f>
        <v>114.99999999999999</v>
      </c>
      <c r="G48" s="37">
        <v>20</v>
      </c>
      <c r="H48" s="40">
        <f t="shared" si="1"/>
        <v>92</v>
      </c>
      <c r="I48" s="38" t="s">
        <v>126</v>
      </c>
      <c r="J48" s="45"/>
      <c r="K48" s="24"/>
      <c r="L48" s="24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</row>
    <row r="49" spans="1:30" s="9" customFormat="1" ht="31.5" customHeight="1">
      <c r="A49" s="39">
        <v>5</v>
      </c>
      <c r="B49" s="38" t="s">
        <v>29</v>
      </c>
      <c r="C49" s="39">
        <v>2</v>
      </c>
      <c r="D49" s="39" t="s">
        <v>30</v>
      </c>
      <c r="E49" s="39">
        <v>10</v>
      </c>
      <c r="F49" s="40">
        <f>E49*C49</f>
        <v>20</v>
      </c>
      <c r="G49" s="39">
        <v>15</v>
      </c>
      <c r="H49" s="40">
        <f t="shared" si="1"/>
        <v>30</v>
      </c>
      <c r="I49" s="26" t="s">
        <v>31</v>
      </c>
      <c r="J49" s="45"/>
      <c r="K49" s="24"/>
      <c r="L49" s="24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</row>
    <row r="50" spans="1:12" s="138" customFormat="1" ht="31.5" customHeight="1">
      <c r="A50" s="43">
        <v>6</v>
      </c>
      <c r="B50" s="58" t="s">
        <v>33</v>
      </c>
      <c r="C50" s="55">
        <v>1</v>
      </c>
      <c r="D50" s="55" t="s">
        <v>34</v>
      </c>
      <c r="E50" s="55">
        <v>85</v>
      </c>
      <c r="F50" s="135">
        <f>C50*E50</f>
        <v>85</v>
      </c>
      <c r="G50" s="55">
        <v>95</v>
      </c>
      <c r="H50" s="135">
        <f t="shared" si="1"/>
        <v>95</v>
      </c>
      <c r="I50" s="58" t="s">
        <v>35</v>
      </c>
      <c r="J50" s="136"/>
      <c r="K50" s="137"/>
      <c r="L50" s="137"/>
    </row>
    <row r="51" spans="1:30" s="13" customFormat="1" ht="19.5" customHeight="1">
      <c r="A51" s="167" t="s">
        <v>142</v>
      </c>
      <c r="B51" s="168"/>
      <c r="C51" s="46"/>
      <c r="D51" s="46"/>
      <c r="E51" s="47"/>
      <c r="F51" s="46"/>
      <c r="G51" s="47"/>
      <c r="H51" s="46"/>
      <c r="I51" s="48"/>
      <c r="J51" s="44"/>
      <c r="K51" s="8"/>
      <c r="L51" s="8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</row>
    <row r="52" spans="1:30" s="13" customFormat="1" ht="37.5" customHeight="1">
      <c r="A52" s="43">
        <v>1</v>
      </c>
      <c r="B52" s="38" t="s">
        <v>15</v>
      </c>
      <c r="C52" s="39">
        <v>2.6</v>
      </c>
      <c r="D52" s="39" t="s">
        <v>12</v>
      </c>
      <c r="E52" s="39">
        <v>10</v>
      </c>
      <c r="F52" s="40">
        <f>E52*C52</f>
        <v>26</v>
      </c>
      <c r="G52" s="39">
        <v>25</v>
      </c>
      <c r="H52" s="40">
        <f>G52*C52</f>
        <v>65</v>
      </c>
      <c r="I52" s="29" t="s">
        <v>27</v>
      </c>
      <c r="J52" s="44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</row>
    <row r="53" spans="1:30" s="13" customFormat="1" ht="19.5" customHeight="1">
      <c r="A53" s="167" t="s">
        <v>127</v>
      </c>
      <c r="B53" s="168"/>
      <c r="C53" s="46"/>
      <c r="D53" s="46"/>
      <c r="E53" s="47"/>
      <c r="F53" s="46"/>
      <c r="G53" s="47"/>
      <c r="H53" s="46"/>
      <c r="I53" s="48"/>
      <c r="J53" s="44"/>
      <c r="K53" s="8"/>
      <c r="L53" s="8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</row>
    <row r="54" spans="1:30" s="13" customFormat="1" ht="37.5" customHeight="1">
      <c r="A54" s="43">
        <v>1</v>
      </c>
      <c r="B54" s="38" t="s">
        <v>15</v>
      </c>
      <c r="C54" s="39">
        <v>4.7</v>
      </c>
      <c r="D54" s="39" t="s">
        <v>12</v>
      </c>
      <c r="E54" s="39">
        <v>10</v>
      </c>
      <c r="F54" s="40">
        <f>E54*C54</f>
        <v>47</v>
      </c>
      <c r="G54" s="39">
        <v>25</v>
      </c>
      <c r="H54" s="40">
        <f>G54*C54</f>
        <v>117.5</v>
      </c>
      <c r="I54" s="29" t="s">
        <v>27</v>
      </c>
      <c r="J54" s="44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</row>
    <row r="55" spans="1:15" ht="23.25" customHeight="1">
      <c r="A55" s="147" t="s">
        <v>119</v>
      </c>
      <c r="B55" s="148"/>
      <c r="C55" s="35"/>
      <c r="D55" s="35"/>
      <c r="E55" s="34"/>
      <c r="F55" s="34"/>
      <c r="G55" s="35"/>
      <c r="H55" s="34"/>
      <c r="I55" s="36"/>
      <c r="J55" s="33"/>
      <c r="K55" s="11"/>
      <c r="L55" s="11"/>
      <c r="M55" s="11"/>
      <c r="N55" s="11"/>
      <c r="O55" s="11"/>
    </row>
    <row r="56" spans="1:15" ht="18" customHeight="1">
      <c r="A56" s="147" t="s">
        <v>173</v>
      </c>
      <c r="B56" s="148"/>
      <c r="C56" s="35"/>
      <c r="D56" s="35"/>
      <c r="E56" s="34"/>
      <c r="F56" s="34"/>
      <c r="G56" s="35"/>
      <c r="H56" s="34"/>
      <c r="I56" s="36"/>
      <c r="J56" s="33"/>
      <c r="K56" s="11"/>
      <c r="L56" s="11"/>
      <c r="M56" s="11"/>
      <c r="N56" s="11"/>
      <c r="O56" s="11"/>
    </row>
    <row r="57" spans="1:256" s="9" customFormat="1" ht="31.5" customHeight="1">
      <c r="A57" s="37">
        <v>1</v>
      </c>
      <c r="B57" s="104" t="s">
        <v>147</v>
      </c>
      <c r="C57" s="105">
        <v>83.4</v>
      </c>
      <c r="D57" s="39" t="s">
        <v>12</v>
      </c>
      <c r="E57" s="106">
        <v>40</v>
      </c>
      <c r="F57" s="108">
        <f>C57*E57</f>
        <v>3336</v>
      </c>
      <c r="G57" s="105">
        <v>35</v>
      </c>
      <c r="H57" s="40">
        <f>G57*C57</f>
        <v>2919</v>
      </c>
      <c r="I57" s="26" t="s">
        <v>20</v>
      </c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  <c r="FS57" s="5"/>
      <c r="FT57" s="5"/>
      <c r="FU57" s="5"/>
      <c r="FV57" s="5"/>
      <c r="FW57" s="5"/>
      <c r="FX57" s="5"/>
      <c r="FY57" s="5"/>
      <c r="FZ57" s="5"/>
      <c r="GA57" s="5"/>
      <c r="GB57" s="5"/>
      <c r="GC57" s="5"/>
      <c r="GD57" s="5"/>
      <c r="GE57" s="5"/>
      <c r="GF57" s="5"/>
      <c r="GG57" s="5"/>
      <c r="GH57" s="5"/>
      <c r="GI57" s="5"/>
      <c r="GJ57" s="5"/>
      <c r="GK57" s="5"/>
      <c r="GL57" s="5"/>
      <c r="GM57" s="5"/>
      <c r="GN57" s="5"/>
      <c r="GO57" s="5"/>
      <c r="GP57" s="5"/>
      <c r="GQ57" s="5"/>
      <c r="GR57" s="5"/>
      <c r="GS57" s="5"/>
      <c r="GT57" s="5"/>
      <c r="GU57" s="5"/>
      <c r="GV57" s="5"/>
      <c r="GW57" s="5"/>
      <c r="GX57" s="5"/>
      <c r="GY57" s="5"/>
      <c r="GZ57" s="5"/>
      <c r="HA57" s="5"/>
      <c r="HB57" s="5"/>
      <c r="HC57" s="5"/>
      <c r="HD57" s="5"/>
      <c r="HE57" s="5"/>
      <c r="HF57" s="5"/>
      <c r="HG57" s="5"/>
      <c r="HH57" s="5"/>
      <c r="HI57" s="5"/>
      <c r="HJ57" s="5"/>
      <c r="HK57" s="5"/>
      <c r="HL57" s="5"/>
      <c r="HM57" s="5"/>
      <c r="HN57" s="5"/>
      <c r="HO57" s="5"/>
      <c r="HP57" s="5"/>
      <c r="HQ57" s="5"/>
      <c r="HR57" s="5"/>
      <c r="HS57" s="5"/>
      <c r="HT57" s="5"/>
      <c r="HU57" s="5"/>
      <c r="HV57" s="5"/>
      <c r="HW57" s="5"/>
      <c r="HX57" s="5"/>
      <c r="HY57" s="5"/>
      <c r="HZ57" s="5"/>
      <c r="IA57" s="5"/>
      <c r="IB57" s="5"/>
      <c r="IC57" s="5"/>
      <c r="ID57" s="5"/>
      <c r="IE57" s="5"/>
      <c r="IF57" s="5"/>
      <c r="IG57" s="5"/>
      <c r="IH57" s="5"/>
      <c r="II57" s="5"/>
      <c r="IJ57" s="5"/>
      <c r="IK57" s="5"/>
      <c r="IL57" s="5"/>
      <c r="IM57" s="5"/>
      <c r="IN57" s="5"/>
      <c r="IO57" s="5"/>
      <c r="IP57" s="5"/>
      <c r="IQ57" s="5"/>
      <c r="IR57" s="5"/>
      <c r="IS57" s="5"/>
      <c r="IT57" s="5"/>
      <c r="IU57" s="5"/>
      <c r="IV57" s="5"/>
    </row>
    <row r="58" spans="1:15" s="8" customFormat="1" ht="31.5" customHeight="1">
      <c r="A58" s="37">
        <v>2</v>
      </c>
      <c r="B58" s="38" t="s">
        <v>170</v>
      </c>
      <c r="C58" s="39">
        <v>83.4</v>
      </c>
      <c r="D58" s="39" t="s">
        <v>12</v>
      </c>
      <c r="E58" s="39">
        <v>3</v>
      </c>
      <c r="F58" s="40">
        <f>E58*C58</f>
        <v>250.20000000000002</v>
      </c>
      <c r="G58" s="39">
        <v>3</v>
      </c>
      <c r="H58" s="40">
        <f>G58*C58</f>
        <v>250.20000000000002</v>
      </c>
      <c r="I58" s="26" t="s">
        <v>171</v>
      </c>
      <c r="J58" s="33"/>
      <c r="K58" s="14"/>
      <c r="L58" s="14"/>
      <c r="M58" s="14"/>
      <c r="N58" s="14"/>
      <c r="O58" s="14"/>
    </row>
    <row r="59" spans="1:15" ht="18" customHeight="1">
      <c r="A59" s="147" t="s">
        <v>153</v>
      </c>
      <c r="B59" s="148"/>
      <c r="C59" s="35"/>
      <c r="D59" s="35"/>
      <c r="E59" s="34"/>
      <c r="F59" s="34"/>
      <c r="G59" s="35"/>
      <c r="H59" s="34"/>
      <c r="I59" s="36"/>
      <c r="J59" s="33"/>
      <c r="K59" s="11"/>
      <c r="L59" s="11"/>
      <c r="M59" s="11"/>
      <c r="N59" s="11"/>
      <c r="O59" s="11"/>
    </row>
    <row r="60" spans="1:15" s="8" customFormat="1" ht="31.5" customHeight="1">
      <c r="A60" s="37">
        <v>2</v>
      </c>
      <c r="B60" s="38" t="s">
        <v>148</v>
      </c>
      <c r="C60" s="39">
        <f>22.3*2.8</f>
        <v>62.44</v>
      </c>
      <c r="D60" s="39" t="s">
        <v>12</v>
      </c>
      <c r="E60" s="39">
        <v>9</v>
      </c>
      <c r="F60" s="40">
        <f>E60*C60</f>
        <v>561.96</v>
      </c>
      <c r="G60" s="39">
        <v>12</v>
      </c>
      <c r="H60" s="40">
        <f>G60*C60</f>
        <v>749.28</v>
      </c>
      <c r="I60" s="26" t="s">
        <v>13</v>
      </c>
      <c r="J60" s="33"/>
      <c r="K60" s="14"/>
      <c r="L60" s="14"/>
      <c r="M60" s="14"/>
      <c r="N60" s="14"/>
      <c r="O60" s="14"/>
    </row>
    <row r="61" spans="1:16" s="8" customFormat="1" ht="31.5" customHeight="1">
      <c r="A61" s="43">
        <v>3</v>
      </c>
      <c r="B61" s="98" t="s">
        <v>25</v>
      </c>
      <c r="C61" s="99">
        <v>21.8</v>
      </c>
      <c r="D61" s="99" t="s">
        <v>12</v>
      </c>
      <c r="E61" s="99">
        <v>15</v>
      </c>
      <c r="F61" s="100">
        <f>C61*E61</f>
        <v>327</v>
      </c>
      <c r="G61" s="99">
        <v>15</v>
      </c>
      <c r="H61" s="100">
        <f>C61*G61</f>
        <v>327</v>
      </c>
      <c r="I61" s="101" t="s">
        <v>26</v>
      </c>
      <c r="J61" s="102"/>
      <c r="K61" s="103"/>
      <c r="L61" s="103"/>
      <c r="M61" s="103"/>
      <c r="N61" s="103"/>
      <c r="O61" s="103"/>
      <c r="P61" s="9"/>
    </row>
    <row r="62" spans="1:12" s="138" customFormat="1" ht="31.5" customHeight="1">
      <c r="A62" s="55">
        <v>4</v>
      </c>
      <c r="B62" s="58" t="s">
        <v>33</v>
      </c>
      <c r="C62" s="55">
        <v>2.8</v>
      </c>
      <c r="D62" s="55" t="s">
        <v>155</v>
      </c>
      <c r="E62" s="55">
        <v>40</v>
      </c>
      <c r="F62" s="135">
        <f>C62*E62</f>
        <v>112</v>
      </c>
      <c r="G62" s="55">
        <v>40</v>
      </c>
      <c r="H62" s="135">
        <f>C62*G62</f>
        <v>112</v>
      </c>
      <c r="I62" s="58" t="s">
        <v>154</v>
      </c>
      <c r="J62" s="136"/>
      <c r="K62" s="137"/>
      <c r="L62" s="137"/>
    </row>
    <row r="63" spans="1:15" ht="18" customHeight="1">
      <c r="A63" s="147" t="s">
        <v>161</v>
      </c>
      <c r="B63" s="148"/>
      <c r="C63" s="35"/>
      <c r="D63" s="35"/>
      <c r="E63" s="34"/>
      <c r="F63" s="34"/>
      <c r="G63" s="35"/>
      <c r="H63" s="34"/>
      <c r="I63" s="36"/>
      <c r="J63" s="33"/>
      <c r="K63" s="11"/>
      <c r="L63" s="11"/>
      <c r="M63" s="11"/>
      <c r="N63" s="11"/>
      <c r="O63" s="11"/>
    </row>
    <row r="64" spans="1:15" s="8" customFormat="1" ht="31.5" customHeight="1">
      <c r="A64" s="37">
        <v>2</v>
      </c>
      <c r="B64" s="38" t="s">
        <v>148</v>
      </c>
      <c r="C64" s="39">
        <f>30*2.8</f>
        <v>84</v>
      </c>
      <c r="D64" s="39" t="s">
        <v>12</v>
      </c>
      <c r="E64" s="39">
        <v>9</v>
      </c>
      <c r="F64" s="40">
        <f>E64*C64</f>
        <v>756</v>
      </c>
      <c r="G64" s="39">
        <v>12</v>
      </c>
      <c r="H64" s="40">
        <f>G64*C64</f>
        <v>1008</v>
      </c>
      <c r="I64" s="26" t="s">
        <v>13</v>
      </c>
      <c r="J64" s="33"/>
      <c r="K64" s="14"/>
      <c r="L64" s="14"/>
      <c r="M64" s="14"/>
      <c r="N64" s="14"/>
      <c r="O64" s="14"/>
    </row>
    <row r="65" spans="1:16" s="8" customFormat="1" ht="31.5" customHeight="1">
      <c r="A65" s="43">
        <v>3</v>
      </c>
      <c r="B65" s="98" t="s">
        <v>25</v>
      </c>
      <c r="C65" s="99">
        <v>31.9</v>
      </c>
      <c r="D65" s="99" t="s">
        <v>12</v>
      </c>
      <c r="E65" s="99">
        <v>15</v>
      </c>
      <c r="F65" s="100">
        <f>C65*E65</f>
        <v>478.5</v>
      </c>
      <c r="G65" s="99">
        <v>15</v>
      </c>
      <c r="H65" s="100">
        <f>C65*G65</f>
        <v>478.5</v>
      </c>
      <c r="I65" s="101" t="s">
        <v>26</v>
      </c>
      <c r="J65" s="102"/>
      <c r="K65" s="103"/>
      <c r="L65" s="103"/>
      <c r="M65" s="103"/>
      <c r="N65" s="103"/>
      <c r="O65" s="103"/>
      <c r="P65" s="9"/>
    </row>
    <row r="66" spans="1:12" s="138" customFormat="1" ht="31.5" customHeight="1">
      <c r="A66" s="55">
        <v>4</v>
      </c>
      <c r="B66" s="58" t="s">
        <v>33</v>
      </c>
      <c r="C66" s="55">
        <v>2.8</v>
      </c>
      <c r="D66" s="55" t="s">
        <v>155</v>
      </c>
      <c r="E66" s="55">
        <v>40</v>
      </c>
      <c r="F66" s="135">
        <f>C66*E66</f>
        <v>112</v>
      </c>
      <c r="G66" s="55">
        <v>40</v>
      </c>
      <c r="H66" s="135">
        <f>C66*G66</f>
        <v>112</v>
      </c>
      <c r="I66" s="58" t="s">
        <v>154</v>
      </c>
      <c r="J66" s="136"/>
      <c r="K66" s="137"/>
      <c r="L66" s="137"/>
    </row>
    <row r="67" spans="1:15" ht="18" customHeight="1">
      <c r="A67" s="147" t="s">
        <v>162</v>
      </c>
      <c r="B67" s="148"/>
      <c r="C67" s="35"/>
      <c r="D67" s="35"/>
      <c r="E67" s="34"/>
      <c r="F67" s="34"/>
      <c r="G67" s="35"/>
      <c r="H67" s="34"/>
      <c r="I67" s="36"/>
      <c r="J67" s="33"/>
      <c r="K67" s="11"/>
      <c r="L67" s="11"/>
      <c r="M67" s="11"/>
      <c r="N67" s="11"/>
      <c r="O67" s="11"/>
    </row>
    <row r="68" spans="1:15" s="9" customFormat="1" ht="30.75" customHeight="1">
      <c r="A68" s="37">
        <v>2</v>
      </c>
      <c r="B68" s="38" t="s">
        <v>11</v>
      </c>
      <c r="C68" s="39">
        <v>16.3</v>
      </c>
      <c r="D68" s="39" t="s">
        <v>12</v>
      </c>
      <c r="E68" s="39">
        <v>9</v>
      </c>
      <c r="F68" s="40">
        <f>E68*C68</f>
        <v>146.70000000000002</v>
      </c>
      <c r="G68" s="39">
        <v>12</v>
      </c>
      <c r="H68" s="40">
        <f>G68*C68</f>
        <v>195.60000000000002</v>
      </c>
      <c r="I68" s="26" t="s">
        <v>13</v>
      </c>
      <c r="J68" s="33"/>
      <c r="K68" s="22"/>
      <c r="L68" s="22"/>
      <c r="M68" s="22"/>
      <c r="N68" s="22"/>
      <c r="O68" s="22"/>
    </row>
    <row r="69" spans="1:15" s="8" customFormat="1" ht="31.5" customHeight="1">
      <c r="A69" s="37">
        <v>3</v>
      </c>
      <c r="B69" s="38" t="s">
        <v>148</v>
      </c>
      <c r="C69" s="39">
        <f>16.2*2.8</f>
        <v>45.35999999999999</v>
      </c>
      <c r="D69" s="39" t="s">
        <v>12</v>
      </c>
      <c r="E69" s="39">
        <v>9</v>
      </c>
      <c r="F69" s="40">
        <f>E69*C69</f>
        <v>408.23999999999995</v>
      </c>
      <c r="G69" s="39">
        <v>12</v>
      </c>
      <c r="H69" s="40">
        <f>G69*C69</f>
        <v>544.3199999999999</v>
      </c>
      <c r="I69" s="26" t="s">
        <v>13</v>
      </c>
      <c r="J69" s="33"/>
      <c r="K69" s="14"/>
      <c r="L69" s="14"/>
      <c r="M69" s="14"/>
      <c r="N69" s="14"/>
      <c r="O69" s="14"/>
    </row>
    <row r="70" spans="1:16" s="8" customFormat="1" ht="31.5" customHeight="1">
      <c r="A70" s="37">
        <v>4</v>
      </c>
      <c r="B70" s="98" t="s">
        <v>25</v>
      </c>
      <c r="C70" s="99">
        <v>16.3</v>
      </c>
      <c r="D70" s="99" t="s">
        <v>12</v>
      </c>
      <c r="E70" s="99">
        <v>15</v>
      </c>
      <c r="F70" s="100">
        <f>C70*E70</f>
        <v>244.5</v>
      </c>
      <c r="G70" s="99">
        <v>15</v>
      </c>
      <c r="H70" s="100">
        <f>C70*G70</f>
        <v>244.5</v>
      </c>
      <c r="I70" s="101" t="s">
        <v>26</v>
      </c>
      <c r="J70" s="102"/>
      <c r="K70" s="103"/>
      <c r="L70" s="103"/>
      <c r="M70" s="103"/>
      <c r="N70" s="103"/>
      <c r="O70" s="103"/>
      <c r="P70" s="9"/>
    </row>
    <row r="71" spans="1:15" ht="18" customHeight="1">
      <c r="A71" s="147" t="s">
        <v>163</v>
      </c>
      <c r="B71" s="148"/>
      <c r="C71" s="35"/>
      <c r="D71" s="35"/>
      <c r="E71" s="34"/>
      <c r="F71" s="34"/>
      <c r="G71" s="35"/>
      <c r="H71" s="34"/>
      <c r="I71" s="36"/>
      <c r="J71" s="33"/>
      <c r="K71" s="11"/>
      <c r="L71" s="11"/>
      <c r="M71" s="11"/>
      <c r="N71" s="11"/>
      <c r="O71" s="11"/>
    </row>
    <row r="72" spans="1:15" s="8" customFormat="1" ht="31.5" customHeight="1">
      <c r="A72" s="37">
        <v>1</v>
      </c>
      <c r="B72" s="38" t="s">
        <v>170</v>
      </c>
      <c r="C72" s="39">
        <f>C74</f>
        <v>28.279999999999998</v>
      </c>
      <c r="D72" s="39" t="s">
        <v>12</v>
      </c>
      <c r="E72" s="39">
        <v>3</v>
      </c>
      <c r="F72" s="40">
        <f>E72*C72</f>
        <v>84.83999999999999</v>
      </c>
      <c r="G72" s="39">
        <v>3</v>
      </c>
      <c r="H72" s="40">
        <f>G72*C72</f>
        <v>84.83999999999999</v>
      </c>
      <c r="I72" s="26" t="s">
        <v>171</v>
      </c>
      <c r="J72" s="33"/>
      <c r="K72" s="14"/>
      <c r="L72" s="14"/>
      <c r="M72" s="14"/>
      <c r="N72" s="14"/>
      <c r="O72" s="14"/>
    </row>
    <row r="73" spans="1:15" s="9" customFormat="1" ht="30.75" customHeight="1">
      <c r="A73" s="37">
        <v>2</v>
      </c>
      <c r="B73" s="38" t="s">
        <v>11</v>
      </c>
      <c r="C73" s="39">
        <v>5.8</v>
      </c>
      <c r="D73" s="39" t="s">
        <v>12</v>
      </c>
      <c r="E73" s="39">
        <v>9</v>
      </c>
      <c r="F73" s="40">
        <f>E73*C73</f>
        <v>52.199999999999996</v>
      </c>
      <c r="G73" s="39">
        <v>12</v>
      </c>
      <c r="H73" s="40">
        <f>G73*C73</f>
        <v>69.6</v>
      </c>
      <c r="I73" s="26" t="s">
        <v>13</v>
      </c>
      <c r="J73" s="33"/>
      <c r="K73" s="22"/>
      <c r="L73" s="22"/>
      <c r="M73" s="22"/>
      <c r="N73" s="22"/>
      <c r="O73" s="22"/>
    </row>
    <row r="74" spans="1:15" s="8" customFormat="1" ht="31.5" customHeight="1">
      <c r="A74" s="37">
        <v>3</v>
      </c>
      <c r="B74" s="38" t="s">
        <v>148</v>
      </c>
      <c r="C74" s="39">
        <f>10.1*2.8</f>
        <v>28.279999999999998</v>
      </c>
      <c r="D74" s="39" t="s">
        <v>12</v>
      </c>
      <c r="E74" s="39">
        <v>9</v>
      </c>
      <c r="F74" s="40">
        <f>E74*C74</f>
        <v>254.51999999999998</v>
      </c>
      <c r="G74" s="39">
        <v>12</v>
      </c>
      <c r="H74" s="40">
        <f>G74*C74</f>
        <v>339.35999999999996</v>
      </c>
      <c r="I74" s="26" t="s">
        <v>13</v>
      </c>
      <c r="J74" s="33"/>
      <c r="K74" s="14"/>
      <c r="L74" s="14"/>
      <c r="M74" s="14"/>
      <c r="N74" s="14"/>
      <c r="O74" s="14"/>
    </row>
    <row r="75" spans="1:16" s="8" customFormat="1" ht="31.5" customHeight="1">
      <c r="A75" s="37">
        <v>4</v>
      </c>
      <c r="B75" s="98" t="s">
        <v>25</v>
      </c>
      <c r="C75" s="99">
        <v>5.8</v>
      </c>
      <c r="D75" s="99" t="s">
        <v>12</v>
      </c>
      <c r="E75" s="99">
        <v>15</v>
      </c>
      <c r="F75" s="100">
        <f>C75*E75</f>
        <v>87</v>
      </c>
      <c r="G75" s="99">
        <v>15</v>
      </c>
      <c r="H75" s="40">
        <f>G75*C75</f>
        <v>87</v>
      </c>
      <c r="I75" s="101" t="s">
        <v>26</v>
      </c>
      <c r="J75" s="102"/>
      <c r="K75" s="103"/>
      <c r="L75" s="103"/>
      <c r="M75" s="103"/>
      <c r="N75" s="103"/>
      <c r="O75" s="103"/>
      <c r="P75" s="9"/>
    </row>
    <row r="76" spans="1:30" s="13" customFormat="1" ht="19.5" customHeight="1">
      <c r="A76" s="167" t="s">
        <v>164</v>
      </c>
      <c r="B76" s="168"/>
      <c r="C76" s="46"/>
      <c r="D76" s="46"/>
      <c r="E76" s="47"/>
      <c r="F76" s="46"/>
      <c r="G76" s="47"/>
      <c r="H76" s="46"/>
      <c r="I76" s="48"/>
      <c r="J76" s="44"/>
      <c r="K76" s="8"/>
      <c r="L76" s="8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</row>
    <row r="77" spans="1:30" s="13" customFormat="1" ht="37.5" customHeight="1">
      <c r="A77" s="43">
        <v>1</v>
      </c>
      <c r="B77" s="38" t="s">
        <v>15</v>
      </c>
      <c r="C77" s="39">
        <v>4</v>
      </c>
      <c r="D77" s="39" t="s">
        <v>12</v>
      </c>
      <c r="E77" s="39">
        <v>10</v>
      </c>
      <c r="F77" s="40">
        <f>E77*C77</f>
        <v>40</v>
      </c>
      <c r="G77" s="39">
        <v>25</v>
      </c>
      <c r="H77" s="40">
        <f>G77*C77</f>
        <v>100</v>
      </c>
      <c r="I77" s="29" t="s">
        <v>27</v>
      </c>
      <c r="J77" s="44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</row>
    <row r="78" spans="1:30" s="13" customFormat="1" ht="39" customHeight="1">
      <c r="A78" s="39">
        <v>2</v>
      </c>
      <c r="B78" s="38" t="s">
        <v>172</v>
      </c>
      <c r="C78" s="39">
        <f>8.2*2.8</f>
        <v>22.959999999999997</v>
      </c>
      <c r="D78" s="39" t="s">
        <v>12</v>
      </c>
      <c r="E78" s="39">
        <v>10</v>
      </c>
      <c r="F78" s="40">
        <f>E78*C78</f>
        <v>229.59999999999997</v>
      </c>
      <c r="G78" s="39">
        <v>25</v>
      </c>
      <c r="H78" s="40">
        <f>G78*C78</f>
        <v>573.9999999999999</v>
      </c>
      <c r="I78" s="29" t="s">
        <v>27</v>
      </c>
      <c r="J78" s="44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</row>
    <row r="79" spans="1:30" ht="20.25" customHeight="1">
      <c r="A79" s="43">
        <v>3</v>
      </c>
      <c r="B79" s="54" t="s">
        <v>125</v>
      </c>
      <c r="C79" s="39">
        <f>1.8*1.8+6*0.3</f>
        <v>5.04</v>
      </c>
      <c r="D79" s="39" t="s">
        <v>12</v>
      </c>
      <c r="E79" s="37">
        <v>25</v>
      </c>
      <c r="F79" s="40">
        <f>E79*C79</f>
        <v>126</v>
      </c>
      <c r="G79" s="37">
        <v>20</v>
      </c>
      <c r="H79" s="40">
        <f>G79*C79</f>
        <v>100.8</v>
      </c>
      <c r="I79" s="38" t="s">
        <v>166</v>
      </c>
      <c r="J79" s="45"/>
      <c r="K79" s="24"/>
      <c r="L79" s="24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</row>
    <row r="80" spans="1:30" ht="20.25" customHeight="1">
      <c r="A80" s="43">
        <v>4</v>
      </c>
      <c r="B80" s="54" t="s">
        <v>165</v>
      </c>
      <c r="C80" s="39">
        <v>8</v>
      </c>
      <c r="D80" s="39" t="s">
        <v>12</v>
      </c>
      <c r="E80" s="37">
        <v>25</v>
      </c>
      <c r="F80" s="40">
        <f>E80*C80</f>
        <v>200</v>
      </c>
      <c r="G80" s="37">
        <v>20</v>
      </c>
      <c r="H80" s="40">
        <f>G80*C80</f>
        <v>160</v>
      </c>
      <c r="I80" s="38" t="s">
        <v>32</v>
      </c>
      <c r="J80" s="45"/>
      <c r="K80" s="24"/>
      <c r="L80" s="24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</row>
    <row r="81" spans="1:30" s="9" customFormat="1" ht="31.5" customHeight="1">
      <c r="A81" s="39">
        <v>5</v>
      </c>
      <c r="B81" s="38" t="s">
        <v>29</v>
      </c>
      <c r="C81" s="39">
        <v>1</v>
      </c>
      <c r="D81" s="39" t="s">
        <v>30</v>
      </c>
      <c r="E81" s="39">
        <v>10</v>
      </c>
      <c r="F81" s="40">
        <f>E81*C81</f>
        <v>10</v>
      </c>
      <c r="G81" s="39">
        <v>15</v>
      </c>
      <c r="H81" s="40">
        <f>G81*C81</f>
        <v>15</v>
      </c>
      <c r="I81" s="26" t="s">
        <v>31</v>
      </c>
      <c r="J81" s="45"/>
      <c r="K81" s="24"/>
      <c r="L81" s="24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</row>
    <row r="82" spans="1:30" s="13" customFormat="1" ht="19.5" customHeight="1">
      <c r="A82" s="167" t="s">
        <v>167</v>
      </c>
      <c r="B82" s="168"/>
      <c r="C82" s="46"/>
      <c r="D82" s="46"/>
      <c r="E82" s="47"/>
      <c r="F82" s="46"/>
      <c r="G82" s="47"/>
      <c r="H82" s="46"/>
      <c r="I82" s="48"/>
      <c r="J82" s="44"/>
      <c r="K82" s="8"/>
      <c r="L82" s="8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</row>
    <row r="83" spans="1:30" s="13" customFormat="1" ht="39" customHeight="1">
      <c r="A83" s="39">
        <v>1</v>
      </c>
      <c r="B83" s="38" t="s">
        <v>28</v>
      </c>
      <c r="C83" s="39">
        <f>15.8*2.8</f>
        <v>44.24</v>
      </c>
      <c r="D83" s="39" t="s">
        <v>12</v>
      </c>
      <c r="E83" s="39">
        <v>10</v>
      </c>
      <c r="F83" s="40">
        <f>E83*C83</f>
        <v>442.40000000000003</v>
      </c>
      <c r="G83" s="39">
        <v>25</v>
      </c>
      <c r="H83" s="40">
        <f>G83*C83</f>
        <v>1106</v>
      </c>
      <c r="I83" s="29" t="s">
        <v>27</v>
      </c>
      <c r="J83" s="44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</row>
    <row r="84" spans="1:30" ht="20.25" customHeight="1">
      <c r="A84" s="43">
        <v>2</v>
      </c>
      <c r="B84" s="54" t="s">
        <v>165</v>
      </c>
      <c r="C84" s="39">
        <v>0</v>
      </c>
      <c r="D84" s="39" t="s">
        <v>12</v>
      </c>
      <c r="E84" s="37">
        <v>25</v>
      </c>
      <c r="F84" s="40">
        <f>E84*C84</f>
        <v>0</v>
      </c>
      <c r="G84" s="37">
        <v>20</v>
      </c>
      <c r="H84" s="40">
        <f>G84*C84</f>
        <v>0</v>
      </c>
      <c r="I84" s="38" t="s">
        <v>32</v>
      </c>
      <c r="J84" s="45"/>
      <c r="K84" s="24"/>
      <c r="L84" s="24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</row>
    <row r="85" spans="1:17" ht="18" customHeight="1">
      <c r="A85" s="69" t="s">
        <v>111</v>
      </c>
      <c r="B85" s="70" t="s">
        <v>36</v>
      </c>
      <c r="C85" s="71"/>
      <c r="D85" s="71"/>
      <c r="E85" s="71"/>
      <c r="F85" s="66"/>
      <c r="G85" s="66"/>
      <c r="H85" s="66"/>
      <c r="I85" s="67"/>
      <c r="J85" s="59"/>
      <c r="K85" s="23"/>
      <c r="L85" s="23"/>
      <c r="M85" s="23"/>
      <c r="N85" s="23"/>
      <c r="O85" s="23"/>
      <c r="P85" s="16"/>
      <c r="Q85" s="16"/>
    </row>
    <row r="86" spans="1:30" s="19" customFormat="1" ht="75" customHeight="1">
      <c r="A86" s="72">
        <v>1</v>
      </c>
      <c r="B86" s="38" t="s">
        <v>37</v>
      </c>
      <c r="C86" s="73">
        <f>111.5+111.7</f>
        <v>223.2</v>
      </c>
      <c r="D86" s="39" t="s">
        <v>12</v>
      </c>
      <c r="E86" s="39">
        <v>45</v>
      </c>
      <c r="F86" s="40">
        <f>E86*C86</f>
        <v>10044</v>
      </c>
      <c r="G86" s="39">
        <v>30</v>
      </c>
      <c r="H86" s="40">
        <f>G86*C86</f>
        <v>6696</v>
      </c>
      <c r="I86" s="107" t="s">
        <v>38</v>
      </c>
      <c r="J86" s="59"/>
      <c r="K86" s="23"/>
      <c r="L86" s="23"/>
      <c r="M86" s="23"/>
      <c r="N86" s="23"/>
      <c r="O86" s="23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</row>
    <row r="87" spans="1:256" s="133" customFormat="1" ht="36" customHeight="1">
      <c r="A87" s="125">
        <v>2</v>
      </c>
      <c r="B87" s="126" t="s">
        <v>39</v>
      </c>
      <c r="C87" s="127">
        <v>1</v>
      </c>
      <c r="D87" s="128" t="s">
        <v>22</v>
      </c>
      <c r="E87" s="128">
        <v>600</v>
      </c>
      <c r="F87" s="129">
        <f>E87*C87</f>
        <v>600</v>
      </c>
      <c r="G87" s="128">
        <v>450</v>
      </c>
      <c r="H87" s="129">
        <f>G87*C87</f>
        <v>450</v>
      </c>
      <c r="I87" s="130" t="s">
        <v>40</v>
      </c>
      <c r="J87" s="131"/>
      <c r="K87" s="131"/>
      <c r="L87" s="131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32"/>
      <c r="AF87" s="132"/>
      <c r="AG87" s="132"/>
      <c r="AH87" s="132"/>
      <c r="AI87" s="132"/>
      <c r="AJ87" s="132"/>
      <c r="AK87" s="132"/>
      <c r="AL87" s="132"/>
      <c r="AM87" s="132"/>
      <c r="AN87" s="132"/>
      <c r="AO87" s="132"/>
      <c r="AP87" s="132"/>
      <c r="AQ87" s="132"/>
      <c r="AR87" s="132"/>
      <c r="AS87" s="132"/>
      <c r="AT87" s="132"/>
      <c r="AU87" s="132"/>
      <c r="AV87" s="132"/>
      <c r="AW87" s="132"/>
      <c r="AX87" s="132"/>
      <c r="AY87" s="132"/>
      <c r="AZ87" s="132"/>
      <c r="BA87" s="132"/>
      <c r="BB87" s="132"/>
      <c r="BC87" s="132"/>
      <c r="BD87" s="132"/>
      <c r="BE87" s="132"/>
      <c r="BF87" s="132"/>
      <c r="BG87" s="132"/>
      <c r="BH87" s="132"/>
      <c r="BI87" s="132"/>
      <c r="BJ87" s="132"/>
      <c r="BK87" s="132"/>
      <c r="BL87" s="132"/>
      <c r="BM87" s="132"/>
      <c r="BN87" s="132"/>
      <c r="BO87" s="132"/>
      <c r="BP87" s="132"/>
      <c r="BQ87" s="132"/>
      <c r="BR87" s="132"/>
      <c r="BS87" s="132"/>
      <c r="BT87" s="132"/>
      <c r="BU87" s="132"/>
      <c r="BV87" s="132"/>
      <c r="BW87" s="132"/>
      <c r="BX87" s="132"/>
      <c r="BY87" s="132"/>
      <c r="BZ87" s="132"/>
      <c r="CA87" s="132"/>
      <c r="CB87" s="132"/>
      <c r="CC87" s="132"/>
      <c r="CD87" s="132"/>
      <c r="CE87" s="132"/>
      <c r="CF87" s="132"/>
      <c r="CG87" s="132"/>
      <c r="CH87" s="132"/>
      <c r="CI87" s="132"/>
      <c r="CJ87" s="132"/>
      <c r="CK87" s="132"/>
      <c r="CL87" s="132"/>
      <c r="CM87" s="132"/>
      <c r="CN87" s="132"/>
      <c r="CO87" s="132"/>
      <c r="CP87" s="132"/>
      <c r="CQ87" s="132"/>
      <c r="CR87" s="132"/>
      <c r="CS87" s="132"/>
      <c r="CT87" s="132"/>
      <c r="CU87" s="132"/>
      <c r="CV87" s="132"/>
      <c r="CW87" s="132"/>
      <c r="CX87" s="132"/>
      <c r="CY87" s="132"/>
      <c r="CZ87" s="132"/>
      <c r="DA87" s="132"/>
      <c r="DB87" s="132"/>
      <c r="DC87" s="132"/>
      <c r="DD87" s="132"/>
      <c r="DE87" s="132"/>
      <c r="DF87" s="132"/>
      <c r="DG87" s="132"/>
      <c r="DH87" s="132"/>
      <c r="DI87" s="132"/>
      <c r="DJ87" s="132"/>
      <c r="DK87" s="132"/>
      <c r="DL87" s="132"/>
      <c r="DM87" s="132"/>
      <c r="DN87" s="132"/>
      <c r="DO87" s="132"/>
      <c r="DP87" s="132"/>
      <c r="DQ87" s="132"/>
      <c r="DR87" s="132"/>
      <c r="DS87" s="132"/>
      <c r="DT87" s="132"/>
      <c r="DU87" s="132"/>
      <c r="DV87" s="132"/>
      <c r="DW87" s="132"/>
      <c r="DX87" s="132"/>
      <c r="DY87" s="132"/>
      <c r="DZ87" s="132"/>
      <c r="EA87" s="132"/>
      <c r="EB87" s="132"/>
      <c r="EC87" s="132"/>
      <c r="ED87" s="132"/>
      <c r="EE87" s="132"/>
      <c r="EF87" s="132"/>
      <c r="EG87" s="132"/>
      <c r="EH87" s="132"/>
      <c r="EI87" s="132"/>
      <c r="EJ87" s="132"/>
      <c r="EK87" s="132"/>
      <c r="EL87" s="132"/>
      <c r="EM87" s="132"/>
      <c r="EN87" s="132"/>
      <c r="EO87" s="132"/>
      <c r="EP87" s="132"/>
      <c r="EQ87" s="132"/>
      <c r="ER87" s="132"/>
      <c r="ES87" s="132"/>
      <c r="ET87" s="132"/>
      <c r="EU87" s="132"/>
      <c r="EV87" s="132"/>
      <c r="EW87" s="132"/>
      <c r="EX87" s="132"/>
      <c r="EY87" s="132"/>
      <c r="EZ87" s="132"/>
      <c r="FA87" s="132"/>
      <c r="FB87" s="132"/>
      <c r="FC87" s="132"/>
      <c r="FD87" s="132"/>
      <c r="FE87" s="132"/>
      <c r="FF87" s="132"/>
      <c r="FG87" s="132"/>
      <c r="FH87" s="132"/>
      <c r="FI87" s="132"/>
      <c r="FJ87" s="132"/>
      <c r="FK87" s="132"/>
      <c r="FL87" s="132"/>
      <c r="FM87" s="132"/>
      <c r="FN87" s="132"/>
      <c r="FO87" s="132"/>
      <c r="FP87" s="132"/>
      <c r="FQ87" s="132"/>
      <c r="FR87" s="132"/>
      <c r="FS87" s="132"/>
      <c r="FT87" s="132"/>
      <c r="FU87" s="132"/>
      <c r="FV87" s="132"/>
      <c r="FW87" s="132"/>
      <c r="FX87" s="132"/>
      <c r="FY87" s="132"/>
      <c r="FZ87" s="132"/>
      <c r="GA87" s="132"/>
      <c r="GB87" s="132"/>
      <c r="GC87" s="132"/>
      <c r="GD87" s="132"/>
      <c r="GE87" s="132"/>
      <c r="GF87" s="132"/>
      <c r="GG87" s="132"/>
      <c r="GH87" s="132"/>
      <c r="GI87" s="132"/>
      <c r="GJ87" s="132"/>
      <c r="GK87" s="132"/>
      <c r="GL87" s="132"/>
      <c r="GM87" s="132"/>
      <c r="GN87" s="132"/>
      <c r="GO87" s="132"/>
      <c r="GP87" s="132"/>
      <c r="GQ87" s="132"/>
      <c r="GR87" s="132"/>
      <c r="GS87" s="132"/>
      <c r="GT87" s="132"/>
      <c r="GU87" s="132"/>
      <c r="GV87" s="132"/>
      <c r="GW87" s="132"/>
      <c r="GX87" s="132"/>
      <c r="GY87" s="132"/>
      <c r="GZ87" s="132"/>
      <c r="HA87" s="132"/>
      <c r="HB87" s="132"/>
      <c r="HC87" s="132"/>
      <c r="HD87" s="132"/>
      <c r="HE87" s="132"/>
      <c r="HF87" s="132"/>
      <c r="HG87" s="132"/>
      <c r="HH87" s="132"/>
      <c r="HI87" s="132"/>
      <c r="HJ87" s="132"/>
      <c r="HK87" s="132"/>
      <c r="HL87" s="132"/>
      <c r="HM87" s="132"/>
      <c r="HN87" s="132"/>
      <c r="HO87" s="132"/>
      <c r="HP87" s="132"/>
      <c r="HQ87" s="132"/>
      <c r="HR87" s="132"/>
      <c r="HS87" s="132"/>
      <c r="HT87" s="132"/>
      <c r="HU87" s="132"/>
      <c r="HV87" s="132"/>
      <c r="HW87" s="132"/>
      <c r="HX87" s="132"/>
      <c r="HY87" s="132"/>
      <c r="HZ87" s="132"/>
      <c r="IA87" s="132"/>
      <c r="IB87" s="132"/>
      <c r="IC87" s="132"/>
      <c r="ID87" s="132"/>
      <c r="IE87" s="132"/>
      <c r="IF87" s="132"/>
      <c r="IG87" s="132"/>
      <c r="IH87" s="132"/>
      <c r="II87" s="132"/>
      <c r="IJ87" s="132"/>
      <c r="IK87" s="132"/>
      <c r="IL87" s="132"/>
      <c r="IM87" s="132"/>
      <c r="IN87" s="132"/>
      <c r="IO87" s="132"/>
      <c r="IP87" s="132"/>
      <c r="IQ87" s="132"/>
      <c r="IR87" s="132"/>
      <c r="IS87" s="132"/>
      <c r="IT87" s="132"/>
      <c r="IU87" s="132"/>
      <c r="IV87" s="132"/>
    </row>
    <row r="88" spans="1:15" s="17" customFormat="1" ht="17.25" customHeight="1">
      <c r="A88" s="55"/>
      <c r="B88" s="56" t="s">
        <v>41</v>
      </c>
      <c r="C88" s="161" t="s">
        <v>42</v>
      </c>
      <c r="D88" s="162"/>
      <c r="E88" s="163"/>
      <c r="F88" s="57">
        <f>SUM(F8:F87)</f>
        <v>31260.460000000003</v>
      </c>
      <c r="G88" s="55" t="s">
        <v>7</v>
      </c>
      <c r="H88" s="57">
        <f>SUM(H8:H87)</f>
        <v>32666.499999999996</v>
      </c>
      <c r="I88" s="58" t="s">
        <v>41</v>
      </c>
      <c r="J88" s="59"/>
      <c r="K88" s="23"/>
      <c r="L88" s="23"/>
      <c r="M88" s="23"/>
      <c r="N88" s="23"/>
      <c r="O88" s="23"/>
    </row>
    <row r="89" spans="1:30" s="16" customFormat="1" ht="18" customHeight="1">
      <c r="A89" s="60" t="s">
        <v>112</v>
      </c>
      <c r="B89" s="61" t="s">
        <v>43</v>
      </c>
      <c r="C89" s="164" t="s">
        <v>44</v>
      </c>
      <c r="D89" s="165"/>
      <c r="E89" s="166"/>
      <c r="F89" s="141">
        <f>(H88+F88)*0.08+594</f>
        <v>5708.1568</v>
      </c>
      <c r="G89" s="142"/>
      <c r="H89" s="143"/>
      <c r="I89" s="62" t="s">
        <v>128</v>
      </c>
      <c r="J89" s="59"/>
      <c r="K89" s="23"/>
      <c r="L89" s="23"/>
      <c r="M89" s="23"/>
      <c r="N89" s="23"/>
      <c r="O89" s="23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</row>
    <row r="90" spans="1:256" s="16" customFormat="1" ht="18" customHeight="1">
      <c r="A90" s="60" t="s">
        <v>113</v>
      </c>
      <c r="B90" s="61" t="s">
        <v>45</v>
      </c>
      <c r="C90" s="164" t="s">
        <v>46</v>
      </c>
      <c r="D90" s="165"/>
      <c r="E90" s="166"/>
      <c r="F90" s="141">
        <f>(F88+H88)*0.17</f>
        <v>10867.583200000001</v>
      </c>
      <c r="G90" s="142"/>
      <c r="H90" s="143"/>
      <c r="I90" s="63"/>
      <c r="J90" s="59"/>
      <c r="K90" s="23"/>
      <c r="L90" s="23"/>
      <c r="M90" s="23"/>
      <c r="N90" s="23"/>
      <c r="O90" s="23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  <c r="BF90" s="15"/>
      <c r="BG90" s="15"/>
      <c r="BH90" s="15"/>
      <c r="BI90" s="15"/>
      <c r="BJ90" s="15"/>
      <c r="BK90" s="15"/>
      <c r="BL90" s="15"/>
      <c r="BM90" s="15"/>
      <c r="BN90" s="15"/>
      <c r="BO90" s="15"/>
      <c r="BP90" s="15"/>
      <c r="BQ90" s="15"/>
      <c r="BR90" s="15"/>
      <c r="BS90" s="15"/>
      <c r="BT90" s="15"/>
      <c r="BU90" s="15"/>
      <c r="BV90" s="15"/>
      <c r="BW90" s="15"/>
      <c r="BX90" s="15"/>
      <c r="BY90" s="15"/>
      <c r="BZ90" s="15"/>
      <c r="CA90" s="15"/>
      <c r="CB90" s="15"/>
      <c r="CC90" s="15"/>
      <c r="CD90" s="15"/>
      <c r="CE90" s="15"/>
      <c r="CF90" s="15"/>
      <c r="CG90" s="15"/>
      <c r="CH90" s="15"/>
      <c r="CI90" s="15"/>
      <c r="CJ90" s="15"/>
      <c r="CK90" s="15"/>
      <c r="CL90" s="15"/>
      <c r="CM90" s="15"/>
      <c r="CN90" s="15"/>
      <c r="CO90" s="15"/>
      <c r="CP90" s="15"/>
      <c r="CQ90" s="15"/>
      <c r="CR90" s="15"/>
      <c r="CS90" s="15"/>
      <c r="CT90" s="15"/>
      <c r="CU90" s="15"/>
      <c r="CV90" s="15"/>
      <c r="CW90" s="15"/>
      <c r="CX90" s="15"/>
      <c r="CY90" s="15"/>
      <c r="CZ90" s="15"/>
      <c r="DA90" s="15"/>
      <c r="DB90" s="15"/>
      <c r="DC90" s="15"/>
      <c r="DD90" s="15"/>
      <c r="DE90" s="15"/>
      <c r="DF90" s="15"/>
      <c r="DG90" s="15"/>
      <c r="DH90" s="15"/>
      <c r="DI90" s="15"/>
      <c r="DJ90" s="15"/>
      <c r="DK90" s="15"/>
      <c r="DL90" s="15"/>
      <c r="DM90" s="15"/>
      <c r="DN90" s="15"/>
      <c r="DO90" s="15"/>
      <c r="DP90" s="15"/>
      <c r="DQ90" s="15"/>
      <c r="DR90" s="15"/>
      <c r="DS90" s="15"/>
      <c r="DT90" s="15"/>
      <c r="DU90" s="15"/>
      <c r="DV90" s="15"/>
      <c r="DW90" s="15"/>
      <c r="DX90" s="15"/>
      <c r="DY90" s="15"/>
      <c r="DZ90" s="15"/>
      <c r="EA90" s="15"/>
      <c r="EB90" s="15"/>
      <c r="EC90" s="15"/>
      <c r="ED90" s="15"/>
      <c r="EE90" s="15"/>
      <c r="EF90" s="15"/>
      <c r="EG90" s="15"/>
      <c r="EH90" s="15"/>
      <c r="EI90" s="15"/>
      <c r="EJ90" s="15"/>
      <c r="EK90" s="15"/>
      <c r="EL90" s="15"/>
      <c r="EM90" s="15"/>
      <c r="EN90" s="15"/>
      <c r="EO90" s="15"/>
      <c r="EP90" s="15"/>
      <c r="EQ90" s="15"/>
      <c r="ER90" s="15"/>
      <c r="ES90" s="15"/>
      <c r="ET90" s="15"/>
      <c r="EU90" s="15"/>
      <c r="EV90" s="15"/>
      <c r="EW90" s="15"/>
      <c r="EX90" s="15"/>
      <c r="EY90" s="15"/>
      <c r="EZ90" s="15"/>
      <c r="FA90" s="15"/>
      <c r="FB90" s="15"/>
      <c r="FC90" s="15"/>
      <c r="FD90" s="15"/>
      <c r="FE90" s="15"/>
      <c r="FF90" s="15"/>
      <c r="FG90" s="15"/>
      <c r="FH90" s="15"/>
      <c r="FI90" s="15"/>
      <c r="FJ90" s="15"/>
      <c r="FK90" s="15"/>
      <c r="FL90" s="15"/>
      <c r="FM90" s="15"/>
      <c r="FN90" s="15"/>
      <c r="FO90" s="15"/>
      <c r="FP90" s="15"/>
      <c r="FQ90" s="15"/>
      <c r="FR90" s="15"/>
      <c r="FS90" s="15"/>
      <c r="FT90" s="15"/>
      <c r="FU90" s="15"/>
      <c r="FV90" s="15"/>
      <c r="FW90" s="15"/>
      <c r="FX90" s="15"/>
      <c r="FY90" s="15"/>
      <c r="FZ90" s="15"/>
      <c r="GA90" s="15"/>
      <c r="GB90" s="15"/>
      <c r="GC90" s="15"/>
      <c r="GD90" s="15"/>
      <c r="GE90" s="15"/>
      <c r="GF90" s="15"/>
      <c r="GG90" s="15"/>
      <c r="GH90" s="15"/>
      <c r="GI90" s="15"/>
      <c r="GJ90" s="15"/>
      <c r="GK90" s="15"/>
      <c r="GL90" s="15"/>
      <c r="GM90" s="15"/>
      <c r="GN90" s="15"/>
      <c r="GO90" s="15"/>
      <c r="GP90" s="15"/>
      <c r="GQ90" s="15"/>
      <c r="GR90" s="15"/>
      <c r="GS90" s="15"/>
      <c r="GT90" s="15"/>
      <c r="GU90" s="15"/>
      <c r="GV90" s="15"/>
      <c r="GW90" s="15"/>
      <c r="GX90" s="15"/>
      <c r="GY90" s="15"/>
      <c r="GZ90" s="15"/>
      <c r="HA90" s="15"/>
      <c r="HB90" s="15"/>
      <c r="HC90" s="15"/>
      <c r="HD90" s="15"/>
      <c r="HE90" s="15"/>
      <c r="HF90" s="15"/>
      <c r="HG90" s="15"/>
      <c r="HH90" s="15"/>
      <c r="HI90" s="15"/>
      <c r="HJ90" s="15"/>
      <c r="HK90" s="15"/>
      <c r="HL90" s="15"/>
      <c r="HM90" s="15"/>
      <c r="HN90" s="15"/>
      <c r="HO90" s="15"/>
      <c r="HP90" s="15"/>
      <c r="HQ90" s="15"/>
      <c r="HR90" s="15"/>
      <c r="HS90" s="15"/>
      <c r="HT90" s="15"/>
      <c r="HU90" s="15"/>
      <c r="HV90" s="15"/>
      <c r="HW90" s="15"/>
      <c r="HX90" s="15"/>
      <c r="HY90" s="15"/>
      <c r="HZ90" s="15"/>
      <c r="IA90" s="15"/>
      <c r="IB90" s="15"/>
      <c r="IC90" s="15"/>
      <c r="ID90" s="15"/>
      <c r="IE90" s="15"/>
      <c r="IF90" s="15"/>
      <c r="IG90" s="15"/>
      <c r="IH90" s="15"/>
      <c r="II90" s="15"/>
      <c r="IJ90" s="15"/>
      <c r="IK90" s="15"/>
      <c r="IL90" s="15"/>
      <c r="IM90" s="15"/>
      <c r="IN90" s="15"/>
      <c r="IO90" s="15"/>
      <c r="IP90" s="15"/>
      <c r="IQ90" s="15"/>
      <c r="IR90" s="15"/>
      <c r="IS90" s="15"/>
      <c r="IT90" s="15"/>
      <c r="IU90" s="15"/>
      <c r="IV90" s="15"/>
    </row>
    <row r="91" spans="1:30" s="10" customFormat="1" ht="15.75" customHeight="1">
      <c r="A91" s="64" t="s">
        <v>168</v>
      </c>
      <c r="B91" s="65" t="s">
        <v>47</v>
      </c>
      <c r="C91" s="66"/>
      <c r="D91" s="66"/>
      <c r="E91" s="66"/>
      <c r="F91" s="66"/>
      <c r="G91" s="66"/>
      <c r="H91" s="66"/>
      <c r="I91" s="67"/>
      <c r="J91" s="59"/>
      <c r="K91" s="23"/>
      <c r="L91" s="23"/>
      <c r="M91" s="23"/>
      <c r="N91" s="23"/>
      <c r="O91" s="23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</row>
    <row r="92" spans="1:30" s="10" customFormat="1" ht="26.25" customHeight="1">
      <c r="A92" s="43">
        <v>1</v>
      </c>
      <c r="B92" s="41" t="s">
        <v>48</v>
      </c>
      <c r="C92" s="43">
        <v>1</v>
      </c>
      <c r="D92" s="43" t="s">
        <v>22</v>
      </c>
      <c r="E92" s="43">
        <v>0</v>
      </c>
      <c r="F92" s="39">
        <f>E92*C92</f>
        <v>0</v>
      </c>
      <c r="G92" s="43">
        <v>1200</v>
      </c>
      <c r="H92" s="39">
        <f>G92</f>
        <v>1200</v>
      </c>
      <c r="I92" s="29" t="s">
        <v>49</v>
      </c>
      <c r="J92" s="59"/>
      <c r="K92" s="23"/>
      <c r="L92" s="23"/>
      <c r="M92" s="23"/>
      <c r="N92" s="23"/>
      <c r="O92" s="23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</row>
    <row r="93" spans="1:30" s="10" customFormat="1" ht="24.75" customHeight="1">
      <c r="A93" s="43">
        <v>2</v>
      </c>
      <c r="B93" s="41" t="s">
        <v>50</v>
      </c>
      <c r="C93" s="43">
        <v>1</v>
      </c>
      <c r="D93" s="43" t="s">
        <v>22</v>
      </c>
      <c r="E93" s="43">
        <v>0</v>
      </c>
      <c r="F93" s="39">
        <f>E93*C93</f>
        <v>0</v>
      </c>
      <c r="G93" s="43">
        <v>800</v>
      </c>
      <c r="H93" s="39">
        <f>G93</f>
        <v>800</v>
      </c>
      <c r="I93" s="68" t="s">
        <v>51</v>
      </c>
      <c r="J93" s="59"/>
      <c r="K93" s="23"/>
      <c r="L93" s="23"/>
      <c r="M93" s="23"/>
      <c r="N93" s="23"/>
      <c r="O93" s="23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</row>
    <row r="94" spans="1:30" s="10" customFormat="1" ht="24.75" customHeight="1">
      <c r="A94" s="105">
        <v>3</v>
      </c>
      <c r="B94" s="104" t="s">
        <v>52</v>
      </c>
      <c r="C94" s="105">
        <v>1</v>
      </c>
      <c r="D94" s="105" t="s">
        <v>22</v>
      </c>
      <c r="E94" s="105">
        <v>0</v>
      </c>
      <c r="F94" s="99">
        <f>E94*C94</f>
        <v>0</v>
      </c>
      <c r="G94" s="105">
        <v>400</v>
      </c>
      <c r="H94" s="99">
        <f>G94</f>
        <v>400</v>
      </c>
      <c r="I94" s="109" t="s">
        <v>53</v>
      </c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</row>
    <row r="95" spans="1:30" s="10" customFormat="1" ht="24.75" customHeight="1">
      <c r="A95" s="105">
        <v>4</v>
      </c>
      <c r="B95" s="104" t="s">
        <v>54</v>
      </c>
      <c r="C95" s="105">
        <v>1</v>
      </c>
      <c r="D95" s="105" t="s">
        <v>22</v>
      </c>
      <c r="E95" s="105">
        <v>0</v>
      </c>
      <c r="F95" s="99">
        <f>E95*C95</f>
        <v>0</v>
      </c>
      <c r="G95" s="105">
        <v>450</v>
      </c>
      <c r="H95" s="99">
        <f>G95</f>
        <v>450</v>
      </c>
      <c r="I95" s="109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</row>
    <row r="96" spans="1:30" s="10" customFormat="1" ht="24.75" customHeight="1">
      <c r="A96" s="105">
        <v>5</v>
      </c>
      <c r="B96" s="104" t="s">
        <v>156</v>
      </c>
      <c r="C96" s="105">
        <v>0</v>
      </c>
      <c r="D96" s="39" t="s">
        <v>12</v>
      </c>
      <c r="E96" s="105">
        <v>0</v>
      </c>
      <c r="F96" s="99">
        <v>0</v>
      </c>
      <c r="G96" s="105">
        <v>5</v>
      </c>
      <c r="H96" s="99">
        <f>G96*C96</f>
        <v>0</v>
      </c>
      <c r="I96" s="109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</row>
    <row r="97" spans="1:256" ht="15.75" customHeight="1">
      <c r="A97" s="74" t="s">
        <v>169</v>
      </c>
      <c r="B97" s="75" t="s">
        <v>55</v>
      </c>
      <c r="C97" s="144" t="s">
        <v>56</v>
      </c>
      <c r="D97" s="169"/>
      <c r="E97" s="170"/>
      <c r="F97" s="141">
        <f>F88+H88+F89+F90+H92+H93+H94+H95+H96</f>
        <v>83352.70000000001</v>
      </c>
      <c r="G97" s="142"/>
      <c r="H97" s="143"/>
      <c r="I97" s="76"/>
      <c r="J97" s="59"/>
      <c r="K97" s="23"/>
      <c r="L97" s="23"/>
      <c r="M97" s="23"/>
      <c r="N97" s="23"/>
      <c r="O97" s="23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12"/>
      <c r="BV97" s="12"/>
      <c r="BW97" s="12"/>
      <c r="BX97" s="12"/>
      <c r="BY97" s="12"/>
      <c r="BZ97" s="12"/>
      <c r="CA97" s="12"/>
      <c r="CB97" s="12"/>
      <c r="CC97" s="12"/>
      <c r="CD97" s="12"/>
      <c r="CE97" s="12"/>
      <c r="CF97" s="12"/>
      <c r="CG97" s="12"/>
      <c r="CH97" s="12"/>
      <c r="CI97" s="12"/>
      <c r="CJ97" s="12"/>
      <c r="CK97" s="12"/>
      <c r="CL97" s="12"/>
      <c r="CM97" s="12"/>
      <c r="CN97" s="12"/>
      <c r="CO97" s="12"/>
      <c r="CP97" s="12"/>
      <c r="CQ97" s="12"/>
      <c r="CR97" s="12"/>
      <c r="CS97" s="12"/>
      <c r="CT97" s="12"/>
      <c r="CU97" s="12"/>
      <c r="CV97" s="12"/>
      <c r="CW97" s="12"/>
      <c r="CX97" s="12"/>
      <c r="CY97" s="12"/>
      <c r="CZ97" s="12"/>
      <c r="DA97" s="12"/>
      <c r="DB97" s="12"/>
      <c r="DC97" s="12"/>
      <c r="DD97" s="12"/>
      <c r="DE97" s="12"/>
      <c r="DF97" s="12"/>
      <c r="DG97" s="12"/>
      <c r="DH97" s="12"/>
      <c r="DI97" s="12"/>
      <c r="DJ97" s="12"/>
      <c r="DK97" s="12"/>
      <c r="DL97" s="12"/>
      <c r="DM97" s="12"/>
      <c r="DN97" s="12"/>
      <c r="DO97" s="12"/>
      <c r="DP97" s="12"/>
      <c r="DQ97" s="12"/>
      <c r="DR97" s="12"/>
      <c r="DS97" s="12"/>
      <c r="DT97" s="12"/>
      <c r="DU97" s="12"/>
      <c r="DV97" s="12"/>
      <c r="DW97" s="12"/>
      <c r="DX97" s="12"/>
      <c r="DY97" s="12"/>
      <c r="DZ97" s="12"/>
      <c r="EA97" s="12"/>
      <c r="EB97" s="12"/>
      <c r="EC97" s="12"/>
      <c r="ED97" s="12"/>
      <c r="EE97" s="12"/>
      <c r="EF97" s="12"/>
      <c r="EG97" s="12"/>
      <c r="EH97" s="12"/>
      <c r="EI97" s="12"/>
      <c r="EJ97" s="12"/>
      <c r="EK97" s="12"/>
      <c r="EL97" s="12"/>
      <c r="EM97" s="12"/>
      <c r="EN97" s="12"/>
      <c r="EO97" s="12"/>
      <c r="EP97" s="12"/>
      <c r="EQ97" s="12"/>
      <c r="ER97" s="12"/>
      <c r="ES97" s="12"/>
      <c r="ET97" s="12"/>
      <c r="EU97" s="12"/>
      <c r="EV97" s="12"/>
      <c r="EW97" s="12"/>
      <c r="EX97" s="12"/>
      <c r="EY97" s="12"/>
      <c r="EZ97" s="12"/>
      <c r="FA97" s="12"/>
      <c r="FB97" s="12"/>
      <c r="FC97" s="12"/>
      <c r="FD97" s="12"/>
      <c r="FE97" s="12"/>
      <c r="FF97" s="12"/>
      <c r="FG97" s="12"/>
      <c r="FH97" s="12"/>
      <c r="FI97" s="12"/>
      <c r="FJ97" s="12"/>
      <c r="FK97" s="12"/>
      <c r="FL97" s="12"/>
      <c r="FM97" s="12"/>
      <c r="FN97" s="12"/>
      <c r="FO97" s="12"/>
      <c r="FP97" s="12"/>
      <c r="FQ97" s="12"/>
      <c r="FR97" s="12"/>
      <c r="FS97" s="12"/>
      <c r="FT97" s="12"/>
      <c r="FU97" s="12"/>
      <c r="FV97" s="12"/>
      <c r="FW97" s="12"/>
      <c r="FX97" s="12"/>
      <c r="FY97" s="12"/>
      <c r="FZ97" s="12"/>
      <c r="GA97" s="12"/>
      <c r="GB97" s="12"/>
      <c r="GC97" s="12"/>
      <c r="GD97" s="12"/>
      <c r="GE97" s="12"/>
      <c r="GF97" s="12"/>
      <c r="GG97" s="12"/>
      <c r="GH97" s="12"/>
      <c r="GI97" s="12"/>
      <c r="GJ97" s="12"/>
      <c r="GK97" s="12"/>
      <c r="GL97" s="12"/>
      <c r="GM97" s="12"/>
      <c r="GN97" s="12"/>
      <c r="GO97" s="12"/>
      <c r="GP97" s="12"/>
      <c r="GQ97" s="12"/>
      <c r="GR97" s="12"/>
      <c r="GS97" s="12"/>
      <c r="GT97" s="12"/>
      <c r="GU97" s="12"/>
      <c r="GV97" s="12"/>
      <c r="GW97" s="12"/>
      <c r="GX97" s="12"/>
      <c r="GY97" s="12"/>
      <c r="GZ97" s="12"/>
      <c r="HA97" s="12"/>
      <c r="HB97" s="12"/>
      <c r="HC97" s="12"/>
      <c r="HD97" s="12"/>
      <c r="HE97" s="12"/>
      <c r="HF97" s="12"/>
      <c r="HG97" s="12"/>
      <c r="HH97" s="12"/>
      <c r="HI97" s="12"/>
      <c r="HJ97" s="12"/>
      <c r="HK97" s="12"/>
      <c r="HL97" s="12"/>
      <c r="HM97" s="12"/>
      <c r="HN97" s="12"/>
      <c r="HO97" s="12"/>
      <c r="HP97" s="12"/>
      <c r="HQ97" s="12"/>
      <c r="HR97" s="12"/>
      <c r="HS97" s="12"/>
      <c r="HT97" s="12"/>
      <c r="HU97" s="12"/>
      <c r="HV97" s="12"/>
      <c r="HW97" s="12"/>
      <c r="HX97" s="12"/>
      <c r="HY97" s="12"/>
      <c r="HZ97" s="12"/>
      <c r="IA97" s="12"/>
      <c r="IB97" s="12"/>
      <c r="IC97" s="12"/>
      <c r="ID97" s="12"/>
      <c r="IE97" s="12"/>
      <c r="IF97" s="12"/>
      <c r="IG97" s="12"/>
      <c r="IH97" s="12"/>
      <c r="II97" s="12"/>
      <c r="IJ97" s="12"/>
      <c r="IK97" s="12"/>
      <c r="IL97" s="12"/>
      <c r="IM97" s="12"/>
      <c r="IN97" s="12"/>
      <c r="IO97" s="12"/>
      <c r="IP97" s="12"/>
      <c r="IQ97" s="12"/>
      <c r="IR97" s="12"/>
      <c r="IS97" s="12"/>
      <c r="IT97" s="12"/>
      <c r="IU97" s="12"/>
      <c r="IV97" s="12"/>
    </row>
    <row r="98" spans="1:256" s="11" customFormat="1" ht="14.25">
      <c r="A98" s="45" t="s">
        <v>57</v>
      </c>
      <c r="B98" s="77"/>
      <c r="C98" s="45"/>
      <c r="D98" s="45"/>
      <c r="E98" s="78"/>
      <c r="F98" s="78"/>
      <c r="G98" s="79"/>
      <c r="H98" s="78"/>
      <c r="I98" s="77" t="s">
        <v>58</v>
      </c>
      <c r="J98" s="59"/>
      <c r="K98" s="23"/>
      <c r="L98" s="23"/>
      <c r="M98" s="23"/>
      <c r="N98" s="23"/>
      <c r="O98" s="23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12"/>
      <c r="BP98" s="12"/>
      <c r="BQ98" s="12"/>
      <c r="BR98" s="12"/>
      <c r="BS98" s="12"/>
      <c r="BT98" s="12"/>
      <c r="BU98" s="12"/>
      <c r="BV98" s="12"/>
      <c r="BW98" s="12"/>
      <c r="BX98" s="12"/>
      <c r="BY98" s="12"/>
      <c r="BZ98" s="12"/>
      <c r="CA98" s="12"/>
      <c r="CB98" s="12"/>
      <c r="CC98" s="12"/>
      <c r="CD98" s="12"/>
      <c r="CE98" s="12"/>
      <c r="CF98" s="12"/>
      <c r="CG98" s="12"/>
      <c r="CH98" s="12"/>
      <c r="CI98" s="12"/>
      <c r="CJ98" s="12"/>
      <c r="CK98" s="12"/>
      <c r="CL98" s="12"/>
      <c r="CM98" s="12"/>
      <c r="CN98" s="12"/>
      <c r="CO98" s="12"/>
      <c r="CP98" s="12"/>
      <c r="CQ98" s="12"/>
      <c r="CR98" s="12"/>
      <c r="CS98" s="12"/>
      <c r="CT98" s="12"/>
      <c r="CU98" s="12"/>
      <c r="CV98" s="12"/>
      <c r="CW98" s="12"/>
      <c r="CX98" s="12"/>
      <c r="CY98" s="12"/>
      <c r="CZ98" s="12"/>
      <c r="DA98" s="12"/>
      <c r="DB98" s="12"/>
      <c r="DC98" s="12"/>
      <c r="DD98" s="12"/>
      <c r="DE98" s="12"/>
      <c r="DF98" s="12"/>
      <c r="DG98" s="12"/>
      <c r="DH98" s="12"/>
      <c r="DI98" s="12"/>
      <c r="DJ98" s="12"/>
      <c r="DK98" s="12"/>
      <c r="DL98" s="12"/>
      <c r="DM98" s="12"/>
      <c r="DN98" s="12"/>
      <c r="DO98" s="12"/>
      <c r="DP98" s="12"/>
      <c r="DQ98" s="12"/>
      <c r="DR98" s="12"/>
      <c r="DS98" s="12"/>
      <c r="DT98" s="12"/>
      <c r="DU98" s="12"/>
      <c r="DV98" s="12"/>
      <c r="DW98" s="12"/>
      <c r="DX98" s="12"/>
      <c r="DY98" s="12"/>
      <c r="DZ98" s="12"/>
      <c r="EA98" s="12"/>
      <c r="EB98" s="12"/>
      <c r="EC98" s="12"/>
      <c r="ED98" s="12"/>
      <c r="EE98" s="12"/>
      <c r="EF98" s="12"/>
      <c r="EG98" s="12"/>
      <c r="EH98" s="12"/>
      <c r="EI98" s="12"/>
      <c r="EJ98" s="12"/>
      <c r="EK98" s="12"/>
      <c r="EL98" s="12"/>
      <c r="EM98" s="12"/>
      <c r="EN98" s="12"/>
      <c r="EO98" s="12"/>
      <c r="EP98" s="12"/>
      <c r="EQ98" s="12"/>
      <c r="ER98" s="12"/>
      <c r="ES98" s="12"/>
      <c r="ET98" s="12"/>
      <c r="EU98" s="12"/>
      <c r="EV98" s="12"/>
      <c r="EW98" s="12"/>
      <c r="EX98" s="12"/>
      <c r="EY98" s="12"/>
      <c r="EZ98" s="12"/>
      <c r="FA98" s="12"/>
      <c r="FB98" s="12"/>
      <c r="FC98" s="12"/>
      <c r="FD98" s="12"/>
      <c r="FE98" s="12"/>
      <c r="FF98" s="12"/>
      <c r="FG98" s="12"/>
      <c r="FH98" s="12"/>
      <c r="FI98" s="12"/>
      <c r="FJ98" s="12"/>
      <c r="FK98" s="12"/>
      <c r="FL98" s="12"/>
      <c r="FM98" s="12"/>
      <c r="FN98" s="12"/>
      <c r="FO98" s="12"/>
      <c r="FP98" s="12"/>
      <c r="FQ98" s="12"/>
      <c r="FR98" s="12"/>
      <c r="FS98" s="12"/>
      <c r="FT98" s="12"/>
      <c r="FU98" s="12"/>
      <c r="FV98" s="12"/>
      <c r="FW98" s="12"/>
      <c r="FX98" s="12"/>
      <c r="FY98" s="12"/>
      <c r="FZ98" s="12"/>
      <c r="GA98" s="12"/>
      <c r="GB98" s="12"/>
      <c r="GC98" s="12"/>
      <c r="GD98" s="12"/>
      <c r="GE98" s="12"/>
      <c r="GF98" s="12"/>
      <c r="GG98" s="12"/>
      <c r="GH98" s="12"/>
      <c r="GI98" s="12"/>
      <c r="GJ98" s="12"/>
      <c r="GK98" s="12"/>
      <c r="GL98" s="12"/>
      <c r="GM98" s="12"/>
      <c r="GN98" s="12"/>
      <c r="GO98" s="12"/>
      <c r="GP98" s="12"/>
      <c r="GQ98" s="12"/>
      <c r="GR98" s="12"/>
      <c r="GS98" s="12"/>
      <c r="GT98" s="12"/>
      <c r="GU98" s="12"/>
      <c r="GV98" s="12"/>
      <c r="GW98" s="12"/>
      <c r="GX98" s="12"/>
      <c r="GY98" s="12"/>
      <c r="GZ98" s="12"/>
      <c r="HA98" s="12"/>
      <c r="HB98" s="12"/>
      <c r="HC98" s="12"/>
      <c r="HD98" s="12"/>
      <c r="HE98" s="12"/>
      <c r="HF98" s="12"/>
      <c r="HG98" s="12"/>
      <c r="HH98" s="12"/>
      <c r="HI98" s="12"/>
      <c r="HJ98" s="12"/>
      <c r="HK98" s="12"/>
      <c r="HL98" s="12"/>
      <c r="HM98" s="12"/>
      <c r="HN98" s="12"/>
      <c r="HO98" s="12"/>
      <c r="HP98" s="12"/>
      <c r="HQ98" s="12"/>
      <c r="HR98" s="12"/>
      <c r="HS98" s="12"/>
      <c r="HT98" s="12"/>
      <c r="HU98" s="12"/>
      <c r="HV98" s="12"/>
      <c r="HW98" s="12"/>
      <c r="HX98" s="12"/>
      <c r="HY98" s="12"/>
      <c r="HZ98" s="12"/>
      <c r="IA98" s="12"/>
      <c r="IB98" s="12"/>
      <c r="IC98" s="12"/>
      <c r="ID98" s="12"/>
      <c r="IE98" s="12"/>
      <c r="IF98" s="12"/>
      <c r="IG98" s="12"/>
      <c r="IH98" s="12"/>
      <c r="II98" s="12"/>
      <c r="IJ98" s="12"/>
      <c r="IK98" s="12"/>
      <c r="IL98" s="12"/>
      <c r="IM98" s="12"/>
      <c r="IN98" s="12"/>
      <c r="IO98" s="12"/>
      <c r="IP98" s="12"/>
      <c r="IQ98" s="12"/>
      <c r="IR98" s="12"/>
      <c r="IS98" s="12"/>
      <c r="IT98" s="12"/>
      <c r="IU98" s="12"/>
      <c r="IV98" s="12"/>
    </row>
    <row r="99" spans="1:256" s="12" customFormat="1" ht="18" customHeight="1">
      <c r="A99" s="80" t="s">
        <v>59</v>
      </c>
      <c r="B99" s="177" t="s">
        <v>60</v>
      </c>
      <c r="C99" s="177"/>
      <c r="D99" s="177"/>
      <c r="E99" s="177"/>
      <c r="F99" s="177"/>
      <c r="G99" s="177"/>
      <c r="H99" s="177"/>
      <c r="I99" s="177"/>
      <c r="J99" s="59"/>
      <c r="K99" s="23"/>
      <c r="L99" s="23"/>
      <c r="M99" s="23"/>
      <c r="N99" s="23"/>
      <c r="O99" s="23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  <c r="DA99" s="5"/>
      <c r="DB99" s="5"/>
      <c r="DC99" s="5"/>
      <c r="DD99" s="5"/>
      <c r="DE99" s="5"/>
      <c r="DF99" s="5"/>
      <c r="DG99" s="5"/>
      <c r="DH99" s="5"/>
      <c r="DI99" s="5"/>
      <c r="DJ99" s="5"/>
      <c r="DK99" s="5"/>
      <c r="DL99" s="5"/>
      <c r="DM99" s="5"/>
      <c r="DN99" s="5"/>
      <c r="DO99" s="5"/>
      <c r="DP99" s="5"/>
      <c r="DQ99" s="5"/>
      <c r="DR99" s="5"/>
      <c r="DS99" s="5"/>
      <c r="DT99" s="5"/>
      <c r="DU99" s="5"/>
      <c r="DV99" s="5"/>
      <c r="DW99" s="5"/>
      <c r="DX99" s="5"/>
      <c r="DY99" s="5"/>
      <c r="DZ99" s="5"/>
      <c r="EA99" s="5"/>
      <c r="EB99" s="5"/>
      <c r="EC99" s="5"/>
      <c r="ED99" s="5"/>
      <c r="EE99" s="5"/>
      <c r="EF99" s="5"/>
      <c r="EG99" s="5"/>
      <c r="EH99" s="5"/>
      <c r="EI99" s="5"/>
      <c r="EJ99" s="5"/>
      <c r="EK99" s="5"/>
      <c r="EL99" s="5"/>
      <c r="EM99" s="5"/>
      <c r="EN99" s="5"/>
      <c r="EO99" s="5"/>
      <c r="EP99" s="5"/>
      <c r="EQ99" s="5"/>
      <c r="ER99" s="5"/>
      <c r="ES99" s="5"/>
      <c r="ET99" s="5"/>
      <c r="EU99" s="5"/>
      <c r="EV99" s="5"/>
      <c r="EW99" s="5"/>
      <c r="EX99" s="5"/>
      <c r="EY99" s="5"/>
      <c r="EZ99" s="5"/>
      <c r="FA99" s="5"/>
      <c r="FB99" s="5"/>
      <c r="FC99" s="5"/>
      <c r="FD99" s="5"/>
      <c r="FE99" s="5"/>
      <c r="FF99" s="5"/>
      <c r="FG99" s="5"/>
      <c r="FH99" s="5"/>
      <c r="FI99" s="5"/>
      <c r="FJ99" s="5"/>
      <c r="FK99" s="5"/>
      <c r="FL99" s="5"/>
      <c r="FM99" s="5"/>
      <c r="FN99" s="5"/>
      <c r="FO99" s="5"/>
      <c r="FP99" s="5"/>
      <c r="FQ99" s="5"/>
      <c r="FR99" s="5"/>
      <c r="FS99" s="5"/>
      <c r="FT99" s="5"/>
      <c r="FU99" s="5"/>
      <c r="FV99" s="5"/>
      <c r="FW99" s="5"/>
      <c r="FX99" s="5"/>
      <c r="FY99" s="5"/>
      <c r="FZ99" s="5"/>
      <c r="GA99" s="5"/>
      <c r="GB99" s="5"/>
      <c r="GC99" s="5"/>
      <c r="GD99" s="5"/>
      <c r="GE99" s="5"/>
      <c r="GF99" s="5"/>
      <c r="GG99" s="5"/>
      <c r="GH99" s="5"/>
      <c r="GI99" s="5"/>
      <c r="GJ99" s="5"/>
      <c r="GK99" s="5"/>
      <c r="GL99" s="5"/>
      <c r="GM99" s="5"/>
      <c r="GN99" s="5"/>
      <c r="GO99" s="5"/>
      <c r="GP99" s="5"/>
      <c r="GQ99" s="5"/>
      <c r="GR99" s="5"/>
      <c r="GS99" s="5"/>
      <c r="GT99" s="5"/>
      <c r="GU99" s="5"/>
      <c r="GV99" s="5"/>
      <c r="GW99" s="5"/>
      <c r="GX99" s="5"/>
      <c r="GY99" s="5"/>
      <c r="GZ99" s="5"/>
      <c r="HA99" s="5"/>
      <c r="HB99" s="5"/>
      <c r="HC99" s="5"/>
      <c r="HD99" s="5"/>
      <c r="HE99" s="5"/>
      <c r="HF99" s="5"/>
      <c r="HG99" s="5"/>
      <c r="HH99" s="5"/>
      <c r="HI99" s="5"/>
      <c r="HJ99" s="5"/>
      <c r="HK99" s="5"/>
      <c r="HL99" s="5"/>
      <c r="HM99" s="5"/>
      <c r="HN99" s="5"/>
      <c r="HO99" s="5"/>
      <c r="HP99" s="5"/>
      <c r="HQ99" s="5"/>
      <c r="HR99" s="5"/>
      <c r="HS99" s="5"/>
      <c r="HT99" s="5"/>
      <c r="HU99" s="5"/>
      <c r="HV99" s="5"/>
      <c r="HW99" s="5"/>
      <c r="HX99" s="5"/>
      <c r="HY99" s="5"/>
      <c r="HZ99" s="5"/>
      <c r="IA99" s="5"/>
      <c r="IB99" s="5"/>
      <c r="IC99" s="5"/>
      <c r="ID99" s="5"/>
      <c r="IE99" s="5"/>
      <c r="IF99" s="5"/>
      <c r="IG99" s="5"/>
      <c r="IH99" s="5"/>
      <c r="II99" s="5"/>
      <c r="IJ99" s="5"/>
      <c r="IK99" s="5"/>
      <c r="IL99" s="5"/>
      <c r="IM99" s="5"/>
      <c r="IN99" s="5"/>
      <c r="IO99" s="5"/>
      <c r="IP99" s="5"/>
      <c r="IQ99" s="5"/>
      <c r="IR99" s="5"/>
      <c r="IS99" s="5"/>
      <c r="IT99" s="5"/>
      <c r="IU99" s="5"/>
      <c r="IV99" s="5"/>
    </row>
    <row r="100" spans="1:256" s="12" customFormat="1" ht="18" customHeight="1">
      <c r="A100" s="80" t="s">
        <v>59</v>
      </c>
      <c r="B100" s="178" t="s">
        <v>61</v>
      </c>
      <c r="C100" s="178"/>
      <c r="D100" s="178"/>
      <c r="E100" s="178"/>
      <c r="F100" s="178"/>
      <c r="G100" s="178"/>
      <c r="H100" s="178"/>
      <c r="I100" s="178"/>
      <c r="J100" s="81"/>
      <c r="K100" s="2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  <c r="CU100" s="5"/>
      <c r="CV100" s="5"/>
      <c r="CW100" s="5"/>
      <c r="CX100" s="5"/>
      <c r="CY100" s="5"/>
      <c r="CZ100" s="5"/>
      <c r="DA100" s="5"/>
      <c r="DB100" s="5"/>
      <c r="DC100" s="5"/>
      <c r="DD100" s="5"/>
      <c r="DE100" s="5"/>
      <c r="DF100" s="5"/>
      <c r="DG100" s="5"/>
      <c r="DH100" s="5"/>
      <c r="DI100" s="5"/>
      <c r="DJ100" s="5"/>
      <c r="DK100" s="5"/>
      <c r="DL100" s="5"/>
      <c r="DM100" s="5"/>
      <c r="DN100" s="5"/>
      <c r="DO100" s="5"/>
      <c r="DP100" s="5"/>
      <c r="DQ100" s="5"/>
      <c r="DR100" s="5"/>
      <c r="DS100" s="5"/>
      <c r="DT100" s="5"/>
      <c r="DU100" s="5"/>
      <c r="DV100" s="5"/>
      <c r="DW100" s="5"/>
      <c r="DX100" s="5"/>
      <c r="DY100" s="5"/>
      <c r="DZ100" s="5"/>
      <c r="EA100" s="5"/>
      <c r="EB100" s="5"/>
      <c r="EC100" s="5"/>
      <c r="ED100" s="5"/>
      <c r="EE100" s="5"/>
      <c r="EF100" s="5"/>
      <c r="EG100" s="5"/>
      <c r="EH100" s="5"/>
      <c r="EI100" s="5"/>
      <c r="EJ100" s="5"/>
      <c r="EK100" s="5"/>
      <c r="EL100" s="5"/>
      <c r="EM100" s="5"/>
      <c r="EN100" s="5"/>
      <c r="EO100" s="5"/>
      <c r="EP100" s="5"/>
      <c r="EQ100" s="5"/>
      <c r="ER100" s="5"/>
      <c r="ES100" s="5"/>
      <c r="ET100" s="5"/>
      <c r="EU100" s="5"/>
      <c r="EV100" s="5"/>
      <c r="EW100" s="5"/>
      <c r="EX100" s="5"/>
      <c r="EY100" s="5"/>
      <c r="EZ100" s="5"/>
      <c r="FA100" s="5"/>
      <c r="FB100" s="5"/>
      <c r="FC100" s="5"/>
      <c r="FD100" s="5"/>
      <c r="FE100" s="5"/>
      <c r="FF100" s="5"/>
      <c r="FG100" s="5"/>
      <c r="FH100" s="5"/>
      <c r="FI100" s="5"/>
      <c r="FJ100" s="5"/>
      <c r="FK100" s="5"/>
      <c r="FL100" s="5"/>
      <c r="FM100" s="5"/>
      <c r="FN100" s="5"/>
      <c r="FO100" s="5"/>
      <c r="FP100" s="5"/>
      <c r="FQ100" s="5"/>
      <c r="FR100" s="5"/>
      <c r="FS100" s="5"/>
      <c r="FT100" s="5"/>
      <c r="FU100" s="5"/>
      <c r="FV100" s="5"/>
      <c r="FW100" s="5"/>
      <c r="FX100" s="5"/>
      <c r="FY100" s="5"/>
      <c r="FZ100" s="5"/>
      <c r="GA100" s="5"/>
      <c r="GB100" s="5"/>
      <c r="GC100" s="5"/>
      <c r="GD100" s="5"/>
      <c r="GE100" s="5"/>
      <c r="GF100" s="5"/>
      <c r="GG100" s="5"/>
      <c r="GH100" s="5"/>
      <c r="GI100" s="5"/>
      <c r="GJ100" s="5"/>
      <c r="GK100" s="5"/>
      <c r="GL100" s="5"/>
      <c r="GM100" s="5"/>
      <c r="GN100" s="5"/>
      <c r="GO100" s="5"/>
      <c r="GP100" s="5"/>
      <c r="GQ100" s="5"/>
      <c r="GR100" s="5"/>
      <c r="GS100" s="5"/>
      <c r="GT100" s="5"/>
      <c r="GU100" s="5"/>
      <c r="GV100" s="5"/>
      <c r="GW100" s="5"/>
      <c r="GX100" s="5"/>
      <c r="GY100" s="5"/>
      <c r="GZ100" s="5"/>
      <c r="HA100" s="5"/>
      <c r="HB100" s="5"/>
      <c r="HC100" s="5"/>
      <c r="HD100" s="5"/>
      <c r="HE100" s="5"/>
      <c r="HF100" s="5"/>
      <c r="HG100" s="5"/>
      <c r="HH100" s="5"/>
      <c r="HI100" s="5"/>
      <c r="HJ100" s="5"/>
      <c r="HK100" s="5"/>
      <c r="HL100" s="5"/>
      <c r="HM100" s="5"/>
      <c r="HN100" s="5"/>
      <c r="HO100" s="5"/>
      <c r="HP100" s="5"/>
      <c r="HQ100" s="5"/>
      <c r="HR100" s="5"/>
      <c r="HS100" s="5"/>
      <c r="HT100" s="5"/>
      <c r="HU100" s="5"/>
      <c r="HV100" s="5"/>
      <c r="HW100" s="5"/>
      <c r="HX100" s="5"/>
      <c r="HY100" s="5"/>
      <c r="HZ100" s="5"/>
      <c r="IA100" s="5"/>
      <c r="IB100" s="5"/>
      <c r="IC100" s="5"/>
      <c r="ID100" s="5"/>
      <c r="IE100" s="5"/>
      <c r="IF100" s="5"/>
      <c r="IG100" s="5"/>
      <c r="IH100" s="5"/>
      <c r="II100" s="5"/>
      <c r="IJ100" s="5"/>
      <c r="IK100" s="5"/>
      <c r="IL100" s="5"/>
      <c r="IM100" s="5"/>
      <c r="IN100" s="5"/>
      <c r="IO100" s="5"/>
      <c r="IP100" s="5"/>
      <c r="IQ100" s="5"/>
      <c r="IR100" s="5"/>
      <c r="IS100" s="5"/>
      <c r="IT100" s="5"/>
      <c r="IU100" s="5"/>
      <c r="IV100" s="5"/>
    </row>
    <row r="101" spans="1:256" s="12" customFormat="1" ht="18" customHeight="1">
      <c r="A101" s="80" t="s">
        <v>59</v>
      </c>
      <c r="B101" s="178" t="s">
        <v>62</v>
      </c>
      <c r="C101" s="178"/>
      <c r="D101" s="178"/>
      <c r="E101" s="178"/>
      <c r="F101" s="178"/>
      <c r="G101" s="178"/>
      <c r="H101" s="178"/>
      <c r="I101" s="178"/>
      <c r="J101" s="44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  <c r="CU101" s="5"/>
      <c r="CV101" s="5"/>
      <c r="CW101" s="5"/>
      <c r="CX101" s="5"/>
      <c r="CY101" s="5"/>
      <c r="CZ101" s="5"/>
      <c r="DA101" s="5"/>
      <c r="DB101" s="5"/>
      <c r="DC101" s="5"/>
      <c r="DD101" s="5"/>
      <c r="DE101" s="5"/>
      <c r="DF101" s="5"/>
      <c r="DG101" s="5"/>
      <c r="DH101" s="5"/>
      <c r="DI101" s="5"/>
      <c r="DJ101" s="5"/>
      <c r="DK101" s="5"/>
      <c r="DL101" s="5"/>
      <c r="DM101" s="5"/>
      <c r="DN101" s="5"/>
      <c r="DO101" s="5"/>
      <c r="DP101" s="5"/>
      <c r="DQ101" s="5"/>
      <c r="DR101" s="5"/>
      <c r="DS101" s="5"/>
      <c r="DT101" s="5"/>
      <c r="DU101" s="5"/>
      <c r="DV101" s="5"/>
      <c r="DW101" s="5"/>
      <c r="DX101" s="5"/>
      <c r="DY101" s="5"/>
      <c r="DZ101" s="5"/>
      <c r="EA101" s="5"/>
      <c r="EB101" s="5"/>
      <c r="EC101" s="5"/>
      <c r="ED101" s="5"/>
      <c r="EE101" s="5"/>
      <c r="EF101" s="5"/>
      <c r="EG101" s="5"/>
      <c r="EH101" s="5"/>
      <c r="EI101" s="5"/>
      <c r="EJ101" s="5"/>
      <c r="EK101" s="5"/>
      <c r="EL101" s="5"/>
      <c r="EM101" s="5"/>
      <c r="EN101" s="5"/>
      <c r="EO101" s="5"/>
      <c r="EP101" s="5"/>
      <c r="EQ101" s="5"/>
      <c r="ER101" s="5"/>
      <c r="ES101" s="5"/>
      <c r="ET101" s="5"/>
      <c r="EU101" s="5"/>
      <c r="EV101" s="5"/>
      <c r="EW101" s="5"/>
      <c r="EX101" s="5"/>
      <c r="EY101" s="5"/>
      <c r="EZ101" s="5"/>
      <c r="FA101" s="5"/>
      <c r="FB101" s="5"/>
      <c r="FC101" s="5"/>
      <c r="FD101" s="5"/>
      <c r="FE101" s="5"/>
      <c r="FF101" s="5"/>
      <c r="FG101" s="5"/>
      <c r="FH101" s="5"/>
      <c r="FI101" s="5"/>
      <c r="FJ101" s="5"/>
      <c r="FK101" s="5"/>
      <c r="FL101" s="5"/>
      <c r="FM101" s="5"/>
      <c r="FN101" s="5"/>
      <c r="FO101" s="5"/>
      <c r="FP101" s="5"/>
      <c r="FQ101" s="5"/>
      <c r="FR101" s="5"/>
      <c r="FS101" s="5"/>
      <c r="FT101" s="5"/>
      <c r="FU101" s="5"/>
      <c r="FV101" s="5"/>
      <c r="FW101" s="5"/>
      <c r="FX101" s="5"/>
      <c r="FY101" s="5"/>
      <c r="FZ101" s="5"/>
      <c r="GA101" s="5"/>
      <c r="GB101" s="5"/>
      <c r="GC101" s="5"/>
      <c r="GD101" s="5"/>
      <c r="GE101" s="5"/>
      <c r="GF101" s="5"/>
      <c r="GG101" s="5"/>
      <c r="GH101" s="5"/>
      <c r="GI101" s="5"/>
      <c r="GJ101" s="5"/>
      <c r="GK101" s="5"/>
      <c r="GL101" s="5"/>
      <c r="GM101" s="5"/>
      <c r="GN101" s="5"/>
      <c r="GO101" s="5"/>
      <c r="GP101" s="5"/>
      <c r="GQ101" s="5"/>
      <c r="GR101" s="5"/>
      <c r="GS101" s="5"/>
      <c r="GT101" s="5"/>
      <c r="GU101" s="5"/>
      <c r="GV101" s="5"/>
      <c r="GW101" s="5"/>
      <c r="GX101" s="5"/>
      <c r="GY101" s="5"/>
      <c r="GZ101" s="5"/>
      <c r="HA101" s="5"/>
      <c r="HB101" s="5"/>
      <c r="HC101" s="5"/>
      <c r="HD101" s="5"/>
      <c r="HE101" s="5"/>
      <c r="HF101" s="5"/>
      <c r="HG101" s="5"/>
      <c r="HH101" s="5"/>
      <c r="HI101" s="5"/>
      <c r="HJ101" s="5"/>
      <c r="HK101" s="5"/>
      <c r="HL101" s="5"/>
      <c r="HM101" s="5"/>
      <c r="HN101" s="5"/>
      <c r="HO101" s="5"/>
      <c r="HP101" s="5"/>
      <c r="HQ101" s="5"/>
      <c r="HR101" s="5"/>
      <c r="HS101" s="5"/>
      <c r="HT101" s="5"/>
      <c r="HU101" s="5"/>
      <c r="HV101" s="5"/>
      <c r="HW101" s="5"/>
      <c r="HX101" s="5"/>
      <c r="HY101" s="5"/>
      <c r="HZ101" s="5"/>
      <c r="IA101" s="5"/>
      <c r="IB101" s="5"/>
      <c r="IC101" s="5"/>
      <c r="ID101" s="5"/>
      <c r="IE101" s="5"/>
      <c r="IF101" s="5"/>
      <c r="IG101" s="5"/>
      <c r="IH101" s="5"/>
      <c r="II101" s="5"/>
      <c r="IJ101" s="5"/>
      <c r="IK101" s="5"/>
      <c r="IL101" s="5"/>
      <c r="IM101" s="5"/>
      <c r="IN101" s="5"/>
      <c r="IO101" s="5"/>
      <c r="IP101" s="5"/>
      <c r="IQ101" s="5"/>
      <c r="IR101" s="5"/>
      <c r="IS101" s="5"/>
      <c r="IT101" s="5"/>
      <c r="IU101" s="5"/>
      <c r="IV101" s="5"/>
    </row>
    <row r="102" spans="1:256" s="12" customFormat="1" ht="18" customHeight="1">
      <c r="A102" s="80" t="s">
        <v>59</v>
      </c>
      <c r="B102" s="178" t="s">
        <v>63</v>
      </c>
      <c r="C102" s="178"/>
      <c r="D102" s="178"/>
      <c r="E102" s="178"/>
      <c r="F102" s="178"/>
      <c r="G102" s="178"/>
      <c r="H102" s="178"/>
      <c r="I102" s="178"/>
      <c r="J102" s="44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  <c r="DA102" s="5"/>
      <c r="DB102" s="5"/>
      <c r="DC102" s="5"/>
      <c r="DD102" s="5"/>
      <c r="DE102" s="5"/>
      <c r="DF102" s="5"/>
      <c r="DG102" s="5"/>
      <c r="DH102" s="5"/>
      <c r="DI102" s="5"/>
      <c r="DJ102" s="5"/>
      <c r="DK102" s="5"/>
      <c r="DL102" s="5"/>
      <c r="DM102" s="5"/>
      <c r="DN102" s="5"/>
      <c r="DO102" s="5"/>
      <c r="DP102" s="5"/>
      <c r="DQ102" s="5"/>
      <c r="DR102" s="5"/>
      <c r="DS102" s="5"/>
      <c r="DT102" s="5"/>
      <c r="DU102" s="5"/>
      <c r="DV102" s="5"/>
      <c r="DW102" s="5"/>
      <c r="DX102" s="5"/>
      <c r="DY102" s="5"/>
      <c r="DZ102" s="5"/>
      <c r="EA102" s="5"/>
      <c r="EB102" s="5"/>
      <c r="EC102" s="5"/>
      <c r="ED102" s="5"/>
      <c r="EE102" s="5"/>
      <c r="EF102" s="5"/>
      <c r="EG102" s="5"/>
      <c r="EH102" s="5"/>
      <c r="EI102" s="5"/>
      <c r="EJ102" s="5"/>
      <c r="EK102" s="5"/>
      <c r="EL102" s="5"/>
      <c r="EM102" s="5"/>
      <c r="EN102" s="5"/>
      <c r="EO102" s="5"/>
      <c r="EP102" s="5"/>
      <c r="EQ102" s="5"/>
      <c r="ER102" s="5"/>
      <c r="ES102" s="5"/>
      <c r="ET102" s="5"/>
      <c r="EU102" s="5"/>
      <c r="EV102" s="5"/>
      <c r="EW102" s="5"/>
      <c r="EX102" s="5"/>
      <c r="EY102" s="5"/>
      <c r="EZ102" s="5"/>
      <c r="FA102" s="5"/>
      <c r="FB102" s="5"/>
      <c r="FC102" s="5"/>
      <c r="FD102" s="5"/>
      <c r="FE102" s="5"/>
      <c r="FF102" s="5"/>
      <c r="FG102" s="5"/>
      <c r="FH102" s="5"/>
      <c r="FI102" s="5"/>
      <c r="FJ102" s="5"/>
      <c r="FK102" s="5"/>
      <c r="FL102" s="5"/>
      <c r="FM102" s="5"/>
      <c r="FN102" s="5"/>
      <c r="FO102" s="5"/>
      <c r="FP102" s="5"/>
      <c r="FQ102" s="5"/>
      <c r="FR102" s="5"/>
      <c r="FS102" s="5"/>
      <c r="FT102" s="5"/>
      <c r="FU102" s="5"/>
      <c r="FV102" s="5"/>
      <c r="FW102" s="5"/>
      <c r="FX102" s="5"/>
      <c r="FY102" s="5"/>
      <c r="FZ102" s="5"/>
      <c r="GA102" s="5"/>
      <c r="GB102" s="5"/>
      <c r="GC102" s="5"/>
      <c r="GD102" s="5"/>
      <c r="GE102" s="5"/>
      <c r="GF102" s="5"/>
      <c r="GG102" s="5"/>
      <c r="GH102" s="5"/>
      <c r="GI102" s="5"/>
      <c r="GJ102" s="5"/>
      <c r="GK102" s="5"/>
      <c r="GL102" s="5"/>
      <c r="GM102" s="5"/>
      <c r="GN102" s="5"/>
      <c r="GO102" s="5"/>
      <c r="GP102" s="5"/>
      <c r="GQ102" s="5"/>
      <c r="GR102" s="5"/>
      <c r="GS102" s="5"/>
      <c r="GT102" s="5"/>
      <c r="GU102" s="5"/>
      <c r="GV102" s="5"/>
      <c r="GW102" s="5"/>
      <c r="GX102" s="5"/>
      <c r="GY102" s="5"/>
      <c r="GZ102" s="5"/>
      <c r="HA102" s="5"/>
      <c r="HB102" s="5"/>
      <c r="HC102" s="5"/>
      <c r="HD102" s="5"/>
      <c r="HE102" s="5"/>
      <c r="HF102" s="5"/>
      <c r="HG102" s="5"/>
      <c r="HH102" s="5"/>
      <c r="HI102" s="5"/>
      <c r="HJ102" s="5"/>
      <c r="HK102" s="5"/>
      <c r="HL102" s="5"/>
      <c r="HM102" s="5"/>
      <c r="HN102" s="5"/>
      <c r="HO102" s="5"/>
      <c r="HP102" s="5"/>
      <c r="HQ102" s="5"/>
      <c r="HR102" s="5"/>
      <c r="HS102" s="5"/>
      <c r="HT102" s="5"/>
      <c r="HU102" s="5"/>
      <c r="HV102" s="5"/>
      <c r="HW102" s="5"/>
      <c r="HX102" s="5"/>
      <c r="HY102" s="5"/>
      <c r="HZ102" s="5"/>
      <c r="IA102" s="5"/>
      <c r="IB102" s="5"/>
      <c r="IC102" s="5"/>
      <c r="ID102" s="5"/>
      <c r="IE102" s="5"/>
      <c r="IF102" s="5"/>
      <c r="IG102" s="5"/>
      <c r="IH102" s="5"/>
      <c r="II102" s="5"/>
      <c r="IJ102" s="5"/>
      <c r="IK102" s="5"/>
      <c r="IL102" s="5"/>
      <c r="IM102" s="5"/>
      <c r="IN102" s="5"/>
      <c r="IO102" s="5"/>
      <c r="IP102" s="5"/>
      <c r="IQ102" s="5"/>
      <c r="IR102" s="5"/>
      <c r="IS102" s="5"/>
      <c r="IT102" s="5"/>
      <c r="IU102" s="5"/>
      <c r="IV102" s="5"/>
    </row>
    <row r="103" spans="1:10" ht="14.25">
      <c r="A103" s="82" t="s">
        <v>59</v>
      </c>
      <c r="B103" s="140" t="s">
        <v>64</v>
      </c>
      <c r="C103" s="140"/>
      <c r="D103" s="140"/>
      <c r="E103" s="140"/>
      <c r="F103" s="140"/>
      <c r="G103" s="140"/>
      <c r="H103" s="140"/>
      <c r="I103" s="140"/>
      <c r="J103" s="44"/>
    </row>
    <row r="104" spans="1:10" ht="16.5" customHeight="1">
      <c r="A104" s="82" t="s">
        <v>59</v>
      </c>
      <c r="B104" s="140" t="s">
        <v>65</v>
      </c>
      <c r="C104" s="140"/>
      <c r="D104" s="140"/>
      <c r="E104" s="140"/>
      <c r="F104" s="140"/>
      <c r="G104" s="140"/>
      <c r="H104" s="140"/>
      <c r="I104" s="140"/>
      <c r="J104" s="44"/>
    </row>
    <row r="105" spans="1:10" ht="18.75" customHeight="1">
      <c r="A105" s="82" t="s">
        <v>59</v>
      </c>
      <c r="B105" s="140" t="s">
        <v>66</v>
      </c>
      <c r="C105" s="140"/>
      <c r="D105" s="140"/>
      <c r="E105" s="140"/>
      <c r="F105" s="140"/>
      <c r="G105" s="140"/>
      <c r="H105" s="140"/>
      <c r="I105" s="140"/>
      <c r="J105" s="44"/>
    </row>
    <row r="106" spans="1:10" ht="14.25">
      <c r="A106" s="82" t="s">
        <v>59</v>
      </c>
      <c r="B106" s="140" t="s">
        <v>67</v>
      </c>
      <c r="C106" s="140"/>
      <c r="D106" s="140"/>
      <c r="E106" s="140"/>
      <c r="F106" s="140"/>
      <c r="G106" s="140"/>
      <c r="H106" s="140"/>
      <c r="I106" s="140"/>
      <c r="J106" s="44"/>
    </row>
    <row r="107" spans="1:10" ht="14.25">
      <c r="A107" s="82" t="s">
        <v>59</v>
      </c>
      <c r="B107" s="140" t="s">
        <v>68</v>
      </c>
      <c r="C107" s="140"/>
      <c r="D107" s="140"/>
      <c r="E107" s="140"/>
      <c r="F107" s="140"/>
      <c r="G107" s="140"/>
      <c r="H107" s="140"/>
      <c r="I107" s="140"/>
      <c r="J107" s="44"/>
    </row>
    <row r="108" spans="1:10" ht="14.25">
      <c r="A108" s="82" t="s">
        <v>59</v>
      </c>
      <c r="B108" s="140" t="s">
        <v>69</v>
      </c>
      <c r="C108" s="140"/>
      <c r="D108" s="140"/>
      <c r="E108" s="140"/>
      <c r="F108" s="140"/>
      <c r="G108" s="140"/>
      <c r="H108" s="140"/>
      <c r="I108" s="140"/>
      <c r="J108" s="44"/>
    </row>
    <row r="109" spans="1:10" ht="18.75" customHeight="1">
      <c r="A109" s="83"/>
      <c r="B109" s="176" t="s">
        <v>70</v>
      </c>
      <c r="C109" s="176"/>
      <c r="D109" s="83"/>
      <c r="E109" s="84"/>
      <c r="F109" s="84"/>
      <c r="G109" s="85"/>
      <c r="H109" s="84"/>
      <c r="I109" s="81" t="s">
        <v>71</v>
      </c>
      <c r="J109" s="44"/>
    </row>
    <row r="110" spans="1:10" ht="18.75" customHeight="1">
      <c r="A110" s="83"/>
      <c r="B110" s="81"/>
      <c r="C110" s="83"/>
      <c r="D110" s="83"/>
      <c r="E110" s="84"/>
      <c r="F110" s="84"/>
      <c r="G110" s="85"/>
      <c r="H110" s="84"/>
      <c r="I110" s="81"/>
      <c r="J110" s="44"/>
    </row>
    <row r="111" spans="1:11" ht="18.75" customHeight="1">
      <c r="A111" s="83"/>
      <c r="B111" s="176" t="s">
        <v>175</v>
      </c>
      <c r="C111" s="176"/>
      <c r="D111" s="176"/>
      <c r="E111" s="84"/>
      <c r="F111" s="84"/>
      <c r="G111" s="85"/>
      <c r="H111" s="176" t="s">
        <v>176</v>
      </c>
      <c r="I111" s="176"/>
      <c r="J111" s="83"/>
      <c r="K111" s="83"/>
    </row>
    <row r="112" spans="1:10" ht="14.25">
      <c r="A112" s="83"/>
      <c r="B112" s="81"/>
      <c r="C112" s="83"/>
      <c r="D112" s="83"/>
      <c r="E112" s="84"/>
      <c r="F112" s="84"/>
      <c r="G112" s="85"/>
      <c r="H112" s="84"/>
      <c r="I112" s="81"/>
      <c r="J112" s="44"/>
    </row>
    <row r="113" spans="1:10" ht="20.25">
      <c r="A113" s="174" t="s">
        <v>72</v>
      </c>
      <c r="B113" s="175"/>
      <c r="C113" s="86"/>
      <c r="D113" s="86"/>
      <c r="E113" s="86"/>
      <c r="F113" s="86"/>
      <c r="G113" s="86"/>
      <c r="H113" s="86"/>
      <c r="I113" s="87" t="s">
        <v>73</v>
      </c>
      <c r="J113" s="44"/>
    </row>
    <row r="114" spans="1:256" ht="45.75" customHeight="1">
      <c r="A114" s="88">
        <v>1</v>
      </c>
      <c r="B114" s="26" t="s">
        <v>74</v>
      </c>
      <c r="C114" s="88">
        <v>80</v>
      </c>
      <c r="D114" s="39" t="s">
        <v>75</v>
      </c>
      <c r="E114" s="39">
        <v>18</v>
      </c>
      <c r="F114" s="39">
        <f>C114*E114</f>
        <v>1440</v>
      </c>
      <c r="G114" s="39"/>
      <c r="H114" s="39"/>
      <c r="I114" s="27" t="s">
        <v>76</v>
      </c>
      <c r="J114" s="89"/>
      <c r="K114" s="19"/>
      <c r="L114" s="19"/>
      <c r="M114" s="19"/>
      <c r="N114" s="19"/>
      <c r="O114" s="19"/>
      <c r="P114" s="19"/>
      <c r="Q114" s="19"/>
      <c r="R114" s="25"/>
      <c r="S114" s="25"/>
      <c r="T114" s="25"/>
      <c r="U114" s="25"/>
      <c r="V114" s="25"/>
      <c r="W114" s="25"/>
      <c r="X114" s="25"/>
      <c r="Y114" s="25"/>
      <c r="Z114" s="25"/>
      <c r="AA114" s="25"/>
      <c r="AB114" s="25"/>
      <c r="AC114" s="25"/>
      <c r="AD114" s="25"/>
      <c r="AE114" s="25"/>
      <c r="AF114" s="25"/>
      <c r="AG114" s="25"/>
      <c r="AH114" s="25"/>
      <c r="AI114" s="25"/>
      <c r="AJ114" s="25"/>
      <c r="AK114" s="25"/>
      <c r="AL114" s="25"/>
      <c r="AM114" s="25"/>
      <c r="AN114" s="25"/>
      <c r="AO114" s="25"/>
      <c r="AP114" s="25"/>
      <c r="AQ114" s="25"/>
      <c r="AR114" s="25"/>
      <c r="AS114" s="25"/>
      <c r="AT114" s="25"/>
      <c r="AU114" s="25"/>
      <c r="AV114" s="25"/>
      <c r="AW114" s="25"/>
      <c r="AX114" s="25"/>
      <c r="AY114" s="25"/>
      <c r="AZ114" s="25"/>
      <c r="BA114" s="25"/>
      <c r="BB114" s="25"/>
      <c r="BC114" s="25"/>
      <c r="BD114" s="25"/>
      <c r="BE114" s="25"/>
      <c r="BF114" s="25"/>
      <c r="BG114" s="25"/>
      <c r="BH114" s="25"/>
      <c r="BI114" s="25"/>
      <c r="BJ114" s="25"/>
      <c r="BK114" s="25"/>
      <c r="BL114" s="25"/>
      <c r="BM114" s="25"/>
      <c r="BN114" s="25"/>
      <c r="BO114" s="25"/>
      <c r="BP114" s="25"/>
      <c r="BQ114" s="25"/>
      <c r="BR114" s="25"/>
      <c r="BS114" s="25"/>
      <c r="BT114" s="25"/>
      <c r="BU114" s="25"/>
      <c r="BV114" s="25"/>
      <c r="BW114" s="25"/>
      <c r="BX114" s="25"/>
      <c r="BY114" s="25"/>
      <c r="BZ114" s="25"/>
      <c r="CA114" s="25"/>
      <c r="CB114" s="25"/>
      <c r="CC114" s="25"/>
      <c r="CD114" s="25"/>
      <c r="CE114" s="25"/>
      <c r="CF114" s="25"/>
      <c r="CG114" s="25"/>
      <c r="CH114" s="25"/>
      <c r="CI114" s="25"/>
      <c r="CJ114" s="25"/>
      <c r="CK114" s="25"/>
      <c r="CL114" s="25"/>
      <c r="CM114" s="25"/>
      <c r="CN114" s="25"/>
      <c r="CO114" s="25"/>
      <c r="CP114" s="25"/>
      <c r="CQ114" s="25"/>
      <c r="CR114" s="25"/>
      <c r="CS114" s="25"/>
      <c r="CT114" s="25"/>
      <c r="CU114" s="25"/>
      <c r="CV114" s="25"/>
      <c r="CW114" s="25"/>
      <c r="CX114" s="25"/>
      <c r="CY114" s="25"/>
      <c r="CZ114" s="25"/>
      <c r="DA114" s="25"/>
      <c r="DB114" s="25"/>
      <c r="DC114" s="25"/>
      <c r="DD114" s="25"/>
      <c r="DE114" s="25"/>
      <c r="DF114" s="25"/>
      <c r="DG114" s="25"/>
      <c r="DH114" s="25"/>
      <c r="DI114" s="25"/>
      <c r="DJ114" s="25"/>
      <c r="DK114" s="25"/>
      <c r="DL114" s="25"/>
      <c r="DM114" s="25"/>
      <c r="DN114" s="25"/>
      <c r="DO114" s="25"/>
      <c r="DP114" s="25"/>
      <c r="DQ114" s="25"/>
      <c r="DR114" s="25"/>
      <c r="DS114" s="25"/>
      <c r="DT114" s="25"/>
      <c r="DU114" s="25"/>
      <c r="DV114" s="25"/>
      <c r="DW114" s="25"/>
      <c r="DX114" s="25"/>
      <c r="DY114" s="25"/>
      <c r="DZ114" s="25"/>
      <c r="EA114" s="25"/>
      <c r="EB114" s="25"/>
      <c r="EC114" s="25"/>
      <c r="ED114" s="25"/>
      <c r="EE114" s="25"/>
      <c r="EF114" s="25"/>
      <c r="EG114" s="25"/>
      <c r="EH114" s="25"/>
      <c r="EI114" s="25"/>
      <c r="EJ114" s="25"/>
      <c r="EK114" s="25"/>
      <c r="EL114" s="25"/>
      <c r="EM114" s="25"/>
      <c r="EN114" s="25"/>
      <c r="EO114" s="25"/>
      <c r="EP114" s="25"/>
      <c r="EQ114" s="25"/>
      <c r="ER114" s="25"/>
      <c r="ES114" s="25"/>
      <c r="ET114" s="25"/>
      <c r="EU114" s="25"/>
      <c r="EV114" s="25"/>
      <c r="EW114" s="25"/>
      <c r="EX114" s="25"/>
      <c r="EY114" s="25"/>
      <c r="EZ114" s="25"/>
      <c r="FA114" s="25"/>
      <c r="FB114" s="25"/>
      <c r="FC114" s="25"/>
      <c r="FD114" s="25"/>
      <c r="FE114" s="25"/>
      <c r="FF114" s="25"/>
      <c r="FG114" s="25"/>
      <c r="FH114" s="25"/>
      <c r="FI114" s="25"/>
      <c r="FJ114" s="25"/>
      <c r="FK114" s="25"/>
      <c r="FL114" s="25"/>
      <c r="FM114" s="25"/>
      <c r="FN114" s="25"/>
      <c r="FO114" s="25"/>
      <c r="FP114" s="25"/>
      <c r="FQ114" s="25"/>
      <c r="FR114" s="25"/>
      <c r="FS114" s="25"/>
      <c r="FT114" s="25"/>
      <c r="FU114" s="25"/>
      <c r="FV114" s="25"/>
      <c r="FW114" s="25"/>
      <c r="FX114" s="25"/>
      <c r="FY114" s="25"/>
      <c r="FZ114" s="25"/>
      <c r="GA114" s="25"/>
      <c r="GB114" s="25"/>
      <c r="GC114" s="25"/>
      <c r="GD114" s="25"/>
      <c r="GE114" s="25"/>
      <c r="GF114" s="25"/>
      <c r="GG114" s="25"/>
      <c r="GH114" s="25"/>
      <c r="GI114" s="25"/>
      <c r="GJ114" s="25"/>
      <c r="GK114" s="25"/>
      <c r="GL114" s="25"/>
      <c r="GM114" s="25"/>
      <c r="GN114" s="25"/>
      <c r="GO114" s="25"/>
      <c r="GP114" s="25"/>
      <c r="GQ114" s="25"/>
      <c r="GR114" s="25"/>
      <c r="GS114" s="25"/>
      <c r="GT114" s="25"/>
      <c r="GU114" s="25"/>
      <c r="GV114" s="25"/>
      <c r="GW114" s="25"/>
      <c r="GX114" s="25"/>
      <c r="GY114" s="25"/>
      <c r="GZ114" s="25"/>
      <c r="HA114" s="25"/>
      <c r="HB114" s="25"/>
      <c r="HC114" s="25"/>
      <c r="HD114" s="25"/>
      <c r="HE114" s="25"/>
      <c r="HF114" s="25"/>
      <c r="HG114" s="25"/>
      <c r="HH114" s="25"/>
      <c r="HI114" s="25"/>
      <c r="HJ114" s="25"/>
      <c r="HK114" s="25"/>
      <c r="HL114" s="25"/>
      <c r="HM114" s="25"/>
      <c r="HN114" s="25"/>
      <c r="HO114" s="25"/>
      <c r="HP114" s="25"/>
      <c r="HQ114" s="25"/>
      <c r="HR114" s="25"/>
      <c r="HS114" s="25"/>
      <c r="HT114" s="25"/>
      <c r="HU114" s="25"/>
      <c r="HV114" s="25"/>
      <c r="HW114" s="25"/>
      <c r="HX114" s="25"/>
      <c r="HY114" s="25"/>
      <c r="HZ114" s="25"/>
      <c r="IA114" s="25"/>
      <c r="IB114" s="25"/>
      <c r="IC114" s="25"/>
      <c r="ID114" s="25"/>
      <c r="IE114" s="25"/>
      <c r="IF114" s="25"/>
      <c r="IG114" s="25"/>
      <c r="IH114" s="25"/>
      <c r="II114" s="25"/>
      <c r="IJ114" s="25"/>
      <c r="IK114" s="25"/>
      <c r="IL114" s="25"/>
      <c r="IM114" s="25"/>
      <c r="IN114" s="25"/>
      <c r="IO114" s="25"/>
      <c r="IP114" s="25"/>
      <c r="IQ114" s="25"/>
      <c r="IR114" s="25"/>
      <c r="IS114" s="25"/>
      <c r="IT114" s="25"/>
      <c r="IU114" s="25"/>
      <c r="IV114" s="25"/>
    </row>
    <row r="115" spans="1:10" ht="20.25" customHeight="1">
      <c r="A115" s="42">
        <v>2</v>
      </c>
      <c r="B115" s="41" t="s">
        <v>77</v>
      </c>
      <c r="C115" s="39">
        <v>37.5</v>
      </c>
      <c r="D115" s="43" t="s">
        <v>12</v>
      </c>
      <c r="E115" s="43">
        <v>120</v>
      </c>
      <c r="F115" s="39">
        <f aca="true" t="shared" si="2" ref="F115:F140">C115*E115</f>
        <v>4500</v>
      </c>
      <c r="G115" s="43"/>
      <c r="H115" s="43"/>
      <c r="I115" s="90" t="s">
        <v>131</v>
      </c>
      <c r="J115" s="44"/>
    </row>
    <row r="116" spans="1:10" ht="18.75" customHeight="1">
      <c r="A116" s="88">
        <v>3</v>
      </c>
      <c r="B116" s="41" t="s">
        <v>78</v>
      </c>
      <c r="C116" s="39">
        <f>C27+C32+C37+C61+C65+C70+C75</f>
        <v>114.19999999999999</v>
      </c>
      <c r="D116" s="43" t="s">
        <v>12</v>
      </c>
      <c r="E116" s="43">
        <v>120</v>
      </c>
      <c r="F116" s="39">
        <f t="shared" si="2"/>
        <v>13703.999999999998</v>
      </c>
      <c r="G116" s="43"/>
      <c r="H116" s="43"/>
      <c r="I116" s="90" t="s">
        <v>130</v>
      </c>
      <c r="J116" s="44"/>
    </row>
    <row r="117" spans="1:10" s="19" customFormat="1" ht="21.75" customHeight="1">
      <c r="A117" s="88">
        <v>4</v>
      </c>
      <c r="B117" s="38" t="s">
        <v>79</v>
      </c>
      <c r="C117" s="39">
        <v>7.3</v>
      </c>
      <c r="D117" s="39" t="s">
        <v>12</v>
      </c>
      <c r="E117" s="39">
        <v>40</v>
      </c>
      <c r="F117" s="39">
        <f t="shared" si="2"/>
        <v>292</v>
      </c>
      <c r="G117" s="39"/>
      <c r="H117" s="39"/>
      <c r="I117" s="26" t="s">
        <v>80</v>
      </c>
      <c r="J117" s="49"/>
    </row>
    <row r="118" spans="1:10" s="19" customFormat="1" ht="18" customHeight="1">
      <c r="A118" s="42">
        <v>5</v>
      </c>
      <c r="B118" s="38" t="s">
        <v>138</v>
      </c>
      <c r="C118" s="39">
        <v>15.2</v>
      </c>
      <c r="D118" s="39" t="s">
        <v>12</v>
      </c>
      <c r="E118" s="39">
        <v>40</v>
      </c>
      <c r="F118" s="39">
        <f>C118*E118</f>
        <v>608</v>
      </c>
      <c r="G118" s="39"/>
      <c r="H118" s="39"/>
      <c r="I118" s="26" t="s">
        <v>80</v>
      </c>
      <c r="J118" s="49"/>
    </row>
    <row r="119" spans="1:10" s="19" customFormat="1" ht="20.25" customHeight="1">
      <c r="A119" s="88">
        <v>6</v>
      </c>
      <c r="B119" s="38" t="s">
        <v>81</v>
      </c>
      <c r="C119" s="39">
        <v>4.9</v>
      </c>
      <c r="D119" s="39" t="s">
        <v>12</v>
      </c>
      <c r="E119" s="39">
        <v>50</v>
      </c>
      <c r="F119" s="39">
        <f t="shared" si="2"/>
        <v>245.00000000000003</v>
      </c>
      <c r="G119" s="39"/>
      <c r="H119" s="39"/>
      <c r="I119" s="26" t="s">
        <v>80</v>
      </c>
      <c r="J119" s="49"/>
    </row>
    <row r="120" spans="1:10" s="19" customFormat="1" ht="19.5" customHeight="1">
      <c r="A120" s="88">
        <v>7</v>
      </c>
      <c r="B120" s="38" t="s">
        <v>82</v>
      </c>
      <c r="C120" s="39">
        <v>23</v>
      </c>
      <c r="D120" s="39" t="s">
        <v>12</v>
      </c>
      <c r="E120" s="39">
        <v>50</v>
      </c>
      <c r="F120" s="39">
        <f t="shared" si="2"/>
        <v>1150</v>
      </c>
      <c r="G120" s="39"/>
      <c r="H120" s="39"/>
      <c r="I120" s="26" t="s">
        <v>83</v>
      </c>
      <c r="J120" s="49"/>
    </row>
    <row r="121" spans="1:10" s="19" customFormat="1" ht="21.75" customHeight="1">
      <c r="A121" s="42">
        <v>8</v>
      </c>
      <c r="B121" s="38" t="s">
        <v>84</v>
      </c>
      <c r="C121" s="39">
        <v>4.6</v>
      </c>
      <c r="D121" s="39" t="s">
        <v>12</v>
      </c>
      <c r="E121" s="39">
        <v>50</v>
      </c>
      <c r="F121" s="39">
        <f t="shared" si="2"/>
        <v>229.99999999999997</v>
      </c>
      <c r="G121" s="39"/>
      <c r="H121" s="39"/>
      <c r="I121" s="26" t="s">
        <v>85</v>
      </c>
      <c r="J121" s="49"/>
    </row>
    <row r="122" spans="1:10" s="19" customFormat="1" ht="22.5" customHeight="1">
      <c r="A122" s="88">
        <v>9</v>
      </c>
      <c r="B122" s="38" t="s">
        <v>86</v>
      </c>
      <c r="C122" s="39">
        <v>22</v>
      </c>
      <c r="D122" s="39" t="s">
        <v>12</v>
      </c>
      <c r="E122" s="39">
        <v>50</v>
      </c>
      <c r="F122" s="39">
        <f t="shared" si="2"/>
        <v>1100</v>
      </c>
      <c r="G122" s="39"/>
      <c r="H122" s="39"/>
      <c r="I122" s="26" t="s">
        <v>83</v>
      </c>
      <c r="J122" s="49"/>
    </row>
    <row r="123" spans="1:10" s="19" customFormat="1" ht="21" customHeight="1">
      <c r="A123" s="88">
        <v>10</v>
      </c>
      <c r="B123" s="38" t="s">
        <v>133</v>
      </c>
      <c r="C123" s="39">
        <v>4.6</v>
      </c>
      <c r="D123" s="39" t="s">
        <v>132</v>
      </c>
      <c r="E123" s="39">
        <v>1500</v>
      </c>
      <c r="F123" s="39">
        <f t="shared" si="2"/>
        <v>6899.999999999999</v>
      </c>
      <c r="G123" s="39"/>
      <c r="H123" s="39"/>
      <c r="I123" s="28" t="s">
        <v>143</v>
      </c>
      <c r="J123" s="49"/>
    </row>
    <row r="124" spans="1:10" ht="21.75" customHeight="1">
      <c r="A124" s="42">
        <v>11</v>
      </c>
      <c r="B124" s="41" t="s">
        <v>87</v>
      </c>
      <c r="C124" s="43">
        <v>4</v>
      </c>
      <c r="D124" s="91" t="s">
        <v>88</v>
      </c>
      <c r="E124" s="91">
        <v>1200</v>
      </c>
      <c r="F124" s="39">
        <f t="shared" si="2"/>
        <v>4800</v>
      </c>
      <c r="G124" s="91"/>
      <c r="H124" s="43"/>
      <c r="I124" s="29" t="s">
        <v>89</v>
      </c>
      <c r="J124" s="44"/>
    </row>
    <row r="125" spans="1:10" ht="17.25" customHeight="1">
      <c r="A125" s="88">
        <v>12</v>
      </c>
      <c r="B125" s="92" t="s">
        <v>90</v>
      </c>
      <c r="C125" s="42">
        <v>4</v>
      </c>
      <c r="D125" s="43" t="s">
        <v>75</v>
      </c>
      <c r="E125" s="43">
        <v>140</v>
      </c>
      <c r="F125" s="39">
        <f t="shared" si="2"/>
        <v>560</v>
      </c>
      <c r="G125" s="43"/>
      <c r="H125" s="43"/>
      <c r="I125" s="41" t="s">
        <v>91</v>
      </c>
      <c r="J125" s="44"/>
    </row>
    <row r="126" spans="1:10" ht="21.75" customHeight="1">
      <c r="A126" s="42">
        <v>11</v>
      </c>
      <c r="B126" s="41" t="s">
        <v>159</v>
      </c>
      <c r="C126" s="43">
        <f>2.4*2</f>
        <v>4.8</v>
      </c>
      <c r="D126" s="39" t="s">
        <v>12</v>
      </c>
      <c r="E126" s="91">
        <v>350</v>
      </c>
      <c r="F126" s="39">
        <f>C126*E126</f>
        <v>1680</v>
      </c>
      <c r="G126" s="91"/>
      <c r="H126" s="43"/>
      <c r="I126" s="29" t="s">
        <v>89</v>
      </c>
      <c r="J126" s="44"/>
    </row>
    <row r="127" spans="1:10" ht="21.75" customHeight="1">
      <c r="A127" s="42">
        <v>11</v>
      </c>
      <c r="B127" s="41" t="s">
        <v>160</v>
      </c>
      <c r="C127" s="43">
        <f>1.9*2</f>
        <v>3.8</v>
      </c>
      <c r="D127" s="39" t="s">
        <v>12</v>
      </c>
      <c r="E127" s="91">
        <v>350</v>
      </c>
      <c r="F127" s="39">
        <f>C127*E127</f>
        <v>1330</v>
      </c>
      <c r="G127" s="91"/>
      <c r="H127" s="43"/>
      <c r="I127" s="29" t="s">
        <v>89</v>
      </c>
      <c r="J127" s="44"/>
    </row>
    <row r="128" spans="1:10" ht="21.75" customHeight="1">
      <c r="A128" s="42">
        <v>11</v>
      </c>
      <c r="B128" s="41" t="s">
        <v>158</v>
      </c>
      <c r="C128" s="43">
        <f>1.5*2</f>
        <v>3</v>
      </c>
      <c r="D128" s="39" t="s">
        <v>12</v>
      </c>
      <c r="E128" s="91">
        <v>260</v>
      </c>
      <c r="F128" s="39">
        <f>C128*E128</f>
        <v>780</v>
      </c>
      <c r="G128" s="91"/>
      <c r="H128" s="43"/>
      <c r="I128" s="29" t="s">
        <v>89</v>
      </c>
      <c r="J128" s="44"/>
    </row>
    <row r="129" spans="1:10" ht="16.5" customHeight="1">
      <c r="A129" s="88">
        <v>13</v>
      </c>
      <c r="B129" s="92" t="s">
        <v>157</v>
      </c>
      <c r="C129" s="42">
        <v>1</v>
      </c>
      <c r="D129" s="43" t="s">
        <v>134</v>
      </c>
      <c r="E129" s="43">
        <v>600</v>
      </c>
      <c r="F129" s="39">
        <f t="shared" si="2"/>
        <v>600</v>
      </c>
      <c r="G129" s="43"/>
      <c r="H129" s="43"/>
      <c r="I129" s="28" t="s">
        <v>92</v>
      </c>
      <c r="J129" s="44"/>
    </row>
    <row r="130" spans="1:10" ht="22.5" customHeight="1">
      <c r="A130" s="42">
        <v>14</v>
      </c>
      <c r="B130" s="92" t="s">
        <v>93</v>
      </c>
      <c r="C130" s="42">
        <v>6.8</v>
      </c>
      <c r="D130" s="43" t="s">
        <v>12</v>
      </c>
      <c r="E130" s="43">
        <v>330</v>
      </c>
      <c r="F130" s="39">
        <f t="shared" si="2"/>
        <v>2244</v>
      </c>
      <c r="G130" s="43"/>
      <c r="H130" s="43"/>
      <c r="I130" s="28" t="s">
        <v>94</v>
      </c>
      <c r="J130" s="44"/>
    </row>
    <row r="131" spans="1:10" ht="18" customHeight="1">
      <c r="A131" s="88">
        <v>15</v>
      </c>
      <c r="B131" s="92" t="s">
        <v>136</v>
      </c>
      <c r="C131" s="42">
        <f>1.9*2.2</f>
        <v>4.18</v>
      </c>
      <c r="D131" s="43" t="s">
        <v>12</v>
      </c>
      <c r="E131" s="43">
        <v>220</v>
      </c>
      <c r="F131" s="39">
        <f t="shared" si="2"/>
        <v>919.5999999999999</v>
      </c>
      <c r="G131" s="43"/>
      <c r="H131" s="43"/>
      <c r="I131" s="28"/>
      <c r="J131" s="44"/>
    </row>
    <row r="132" spans="1:10" ht="18" customHeight="1">
      <c r="A132" s="88">
        <v>16</v>
      </c>
      <c r="B132" s="92" t="s">
        <v>137</v>
      </c>
      <c r="C132" s="42">
        <f>2*2.2</f>
        <v>4.4</v>
      </c>
      <c r="D132" s="43" t="s">
        <v>12</v>
      </c>
      <c r="E132" s="43">
        <v>220</v>
      </c>
      <c r="F132" s="39">
        <f>C132*E132</f>
        <v>968.0000000000001</v>
      </c>
      <c r="G132" s="43"/>
      <c r="H132" s="43"/>
      <c r="I132" s="28"/>
      <c r="J132" s="44"/>
    </row>
    <row r="133" spans="1:10" ht="19.5" customHeight="1">
      <c r="A133" s="42">
        <v>17</v>
      </c>
      <c r="B133" s="92" t="s">
        <v>95</v>
      </c>
      <c r="C133" s="42">
        <v>1</v>
      </c>
      <c r="D133" s="43" t="s">
        <v>96</v>
      </c>
      <c r="E133" s="43">
        <v>280</v>
      </c>
      <c r="F133" s="39">
        <f t="shared" si="2"/>
        <v>280</v>
      </c>
      <c r="G133" s="43"/>
      <c r="H133" s="43"/>
      <c r="I133" s="26" t="s">
        <v>144</v>
      </c>
      <c r="J133" s="44"/>
    </row>
    <row r="134" spans="1:10" ht="16.5" customHeight="1">
      <c r="A134" s="88">
        <v>18</v>
      </c>
      <c r="B134" s="93" t="s">
        <v>145</v>
      </c>
      <c r="C134" s="42">
        <v>1</v>
      </c>
      <c r="D134" s="43" t="s">
        <v>96</v>
      </c>
      <c r="E134" s="43">
        <v>500</v>
      </c>
      <c r="F134" s="39">
        <f>C134*E134</f>
        <v>500</v>
      </c>
      <c r="G134" s="43"/>
      <c r="H134" s="43"/>
      <c r="I134" s="26" t="s">
        <v>135</v>
      </c>
      <c r="J134" s="44"/>
    </row>
    <row r="135" spans="1:10" ht="16.5" customHeight="1">
      <c r="A135" s="88">
        <v>19</v>
      </c>
      <c r="B135" s="93" t="s">
        <v>97</v>
      </c>
      <c r="C135" s="42">
        <v>1</v>
      </c>
      <c r="D135" s="43" t="s">
        <v>96</v>
      </c>
      <c r="E135" s="43">
        <v>800</v>
      </c>
      <c r="F135" s="39">
        <f t="shared" si="2"/>
        <v>800</v>
      </c>
      <c r="G135" s="43"/>
      <c r="H135" s="43"/>
      <c r="I135" s="26" t="s">
        <v>135</v>
      </c>
      <c r="J135" s="44"/>
    </row>
    <row r="136" spans="1:256" ht="19.5" customHeight="1">
      <c r="A136" s="42">
        <v>20</v>
      </c>
      <c r="B136" s="29" t="s">
        <v>98</v>
      </c>
      <c r="C136" s="42">
        <v>1</v>
      </c>
      <c r="D136" s="43" t="s">
        <v>96</v>
      </c>
      <c r="E136" s="43">
        <v>800</v>
      </c>
      <c r="F136" s="39">
        <f t="shared" si="2"/>
        <v>800</v>
      </c>
      <c r="G136" s="43"/>
      <c r="H136" s="43"/>
      <c r="I136" s="26" t="s">
        <v>135</v>
      </c>
      <c r="J136" s="45"/>
      <c r="K136" s="24"/>
      <c r="L136" s="24"/>
      <c r="M136" s="24"/>
      <c r="N136" s="24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/>
      <c r="Z136" s="22"/>
      <c r="AA136" s="22"/>
      <c r="AB136" s="22"/>
      <c r="AC136" s="22"/>
      <c r="AD136" s="22"/>
      <c r="AE136" s="22"/>
      <c r="AF136" s="22"/>
      <c r="AG136" s="22"/>
      <c r="AH136" s="22"/>
      <c r="AI136" s="22"/>
      <c r="AJ136" s="22"/>
      <c r="AK136" s="22"/>
      <c r="AL136" s="22"/>
      <c r="AM136" s="22"/>
      <c r="AN136" s="22"/>
      <c r="AO136" s="22"/>
      <c r="AP136" s="22"/>
      <c r="AQ136" s="22"/>
      <c r="AR136" s="22"/>
      <c r="AS136" s="22"/>
      <c r="AT136" s="22"/>
      <c r="AU136" s="22"/>
      <c r="AV136" s="22"/>
      <c r="AW136" s="22"/>
      <c r="AX136" s="22"/>
      <c r="AY136" s="22"/>
      <c r="AZ136" s="22"/>
      <c r="BA136" s="22"/>
      <c r="BB136" s="22"/>
      <c r="BC136" s="22"/>
      <c r="BD136" s="22"/>
      <c r="BE136" s="22"/>
      <c r="BF136" s="22"/>
      <c r="BG136" s="22"/>
      <c r="BH136" s="22"/>
      <c r="BI136" s="22"/>
      <c r="BJ136" s="22"/>
      <c r="BK136" s="22"/>
      <c r="BL136" s="22"/>
      <c r="BM136" s="22"/>
      <c r="BN136" s="22"/>
      <c r="BO136" s="22"/>
      <c r="BP136" s="22"/>
      <c r="BQ136" s="22"/>
      <c r="BR136" s="22"/>
      <c r="BS136" s="22"/>
      <c r="BT136" s="9"/>
      <c r="BU136" s="9"/>
      <c r="BV136" s="9"/>
      <c r="BW136" s="9"/>
      <c r="BX136" s="9"/>
      <c r="BY136" s="9"/>
      <c r="BZ136" s="9"/>
      <c r="CA136" s="9"/>
      <c r="CB136" s="9"/>
      <c r="CC136" s="9"/>
      <c r="CD136" s="9"/>
      <c r="CE136" s="9"/>
      <c r="CF136" s="9"/>
      <c r="CG136" s="9"/>
      <c r="CH136" s="9"/>
      <c r="CI136" s="9"/>
      <c r="CJ136" s="9"/>
      <c r="CK136" s="9"/>
      <c r="CL136" s="9"/>
      <c r="CM136" s="9"/>
      <c r="CN136" s="9"/>
      <c r="CO136" s="9"/>
      <c r="CP136" s="9"/>
      <c r="CQ136" s="9"/>
      <c r="CR136" s="9"/>
      <c r="CS136" s="9"/>
      <c r="CT136" s="9"/>
      <c r="CU136" s="9"/>
      <c r="CV136" s="9"/>
      <c r="CW136" s="9"/>
      <c r="CX136" s="9"/>
      <c r="CY136" s="9"/>
      <c r="CZ136" s="9"/>
      <c r="DA136" s="9"/>
      <c r="DB136" s="9"/>
      <c r="DC136" s="9"/>
      <c r="DD136" s="9"/>
      <c r="DE136" s="9"/>
      <c r="DF136" s="9"/>
      <c r="DG136" s="9"/>
      <c r="DH136" s="9"/>
      <c r="DI136" s="9"/>
      <c r="DJ136" s="9"/>
      <c r="DK136" s="9"/>
      <c r="DL136" s="9"/>
      <c r="DM136" s="9"/>
      <c r="DN136" s="9"/>
      <c r="DO136" s="9"/>
      <c r="DP136" s="9"/>
      <c r="DQ136" s="9"/>
      <c r="DR136" s="9"/>
      <c r="DS136" s="9"/>
      <c r="DT136" s="9"/>
      <c r="DU136" s="9"/>
      <c r="DV136" s="9"/>
      <c r="DW136" s="9"/>
      <c r="DX136" s="9"/>
      <c r="DY136" s="9"/>
      <c r="DZ136" s="9"/>
      <c r="EA136" s="9"/>
      <c r="EB136" s="9"/>
      <c r="EC136" s="9"/>
      <c r="ED136" s="9"/>
      <c r="EE136" s="9"/>
      <c r="EF136" s="9"/>
      <c r="EG136" s="9"/>
      <c r="EH136" s="9"/>
      <c r="EI136" s="9"/>
      <c r="EJ136" s="9"/>
      <c r="EK136" s="9"/>
      <c r="EL136" s="9"/>
      <c r="EM136" s="9"/>
      <c r="EN136" s="9"/>
      <c r="EO136" s="9"/>
      <c r="EP136" s="9"/>
      <c r="EQ136" s="9"/>
      <c r="ER136" s="9"/>
      <c r="ES136" s="9"/>
      <c r="ET136" s="9"/>
      <c r="EU136" s="9"/>
      <c r="EV136" s="9"/>
      <c r="EW136" s="9"/>
      <c r="EX136" s="9"/>
      <c r="EY136" s="9"/>
      <c r="EZ136" s="9"/>
      <c r="FA136" s="9"/>
      <c r="FB136" s="9"/>
      <c r="FC136" s="9"/>
      <c r="FD136" s="9"/>
      <c r="FE136" s="9"/>
      <c r="FF136" s="9"/>
      <c r="FG136" s="9"/>
      <c r="FH136" s="9"/>
      <c r="FI136" s="9"/>
      <c r="FJ136" s="9"/>
      <c r="FK136" s="9"/>
      <c r="FL136" s="9"/>
      <c r="FM136" s="9"/>
      <c r="FN136" s="9"/>
      <c r="FO136" s="9"/>
      <c r="FP136" s="9"/>
      <c r="FQ136" s="9"/>
      <c r="FR136" s="9"/>
      <c r="FS136" s="9"/>
      <c r="FT136" s="9"/>
      <c r="FU136" s="9"/>
      <c r="FV136" s="9"/>
      <c r="FW136" s="9"/>
      <c r="FX136" s="9"/>
      <c r="FY136" s="9"/>
      <c r="FZ136" s="9"/>
      <c r="GA136" s="9"/>
      <c r="GB136" s="9"/>
      <c r="GC136" s="9"/>
      <c r="GD136" s="9"/>
      <c r="GE136" s="9"/>
      <c r="GF136" s="9"/>
      <c r="GG136" s="9"/>
      <c r="GH136" s="9"/>
      <c r="GI136" s="9"/>
      <c r="GJ136" s="9"/>
      <c r="GK136" s="9"/>
      <c r="GL136" s="9"/>
      <c r="GM136" s="9"/>
      <c r="GN136" s="9"/>
      <c r="GO136" s="9"/>
      <c r="GP136" s="9"/>
      <c r="GQ136" s="9"/>
      <c r="GR136" s="9"/>
      <c r="GS136" s="9"/>
      <c r="GT136" s="9"/>
      <c r="GU136" s="9"/>
      <c r="GV136" s="9"/>
      <c r="GW136" s="9"/>
      <c r="GX136" s="9"/>
      <c r="GY136" s="9"/>
      <c r="GZ136" s="9"/>
      <c r="HA136" s="9"/>
      <c r="HB136" s="9"/>
      <c r="HC136" s="9"/>
      <c r="HD136" s="9"/>
      <c r="HE136" s="9"/>
      <c r="HF136" s="9"/>
      <c r="HG136" s="9"/>
      <c r="HH136" s="9"/>
      <c r="HI136" s="9"/>
      <c r="HJ136" s="9"/>
      <c r="HK136" s="9"/>
      <c r="HL136" s="9"/>
      <c r="HM136" s="9"/>
      <c r="HN136" s="9"/>
      <c r="HO136" s="9"/>
      <c r="HP136" s="9"/>
      <c r="HQ136" s="9"/>
      <c r="HR136" s="9"/>
      <c r="HS136" s="9"/>
      <c r="HT136" s="9"/>
      <c r="HU136" s="9"/>
      <c r="HV136" s="9"/>
      <c r="HW136" s="9"/>
      <c r="HX136" s="9"/>
      <c r="HY136" s="9"/>
      <c r="HZ136" s="9"/>
      <c r="IA136" s="9"/>
      <c r="IB136" s="9"/>
      <c r="IC136" s="9"/>
      <c r="ID136" s="9"/>
      <c r="IE136" s="9"/>
      <c r="IF136" s="9"/>
      <c r="IG136" s="9"/>
      <c r="IH136" s="9"/>
      <c r="II136" s="9"/>
      <c r="IJ136" s="9"/>
      <c r="IK136" s="9"/>
      <c r="IL136" s="9"/>
      <c r="IM136" s="9"/>
      <c r="IN136" s="9"/>
      <c r="IO136" s="9"/>
      <c r="IP136" s="9"/>
      <c r="IQ136" s="9"/>
      <c r="IR136" s="9"/>
      <c r="IS136" s="9"/>
      <c r="IT136" s="9"/>
      <c r="IU136" s="9"/>
      <c r="IV136" s="9"/>
    </row>
    <row r="137" spans="1:256" ht="19.5" customHeight="1">
      <c r="A137" s="88">
        <v>21</v>
      </c>
      <c r="B137" s="29" t="s">
        <v>99</v>
      </c>
      <c r="C137" s="42">
        <v>3</v>
      </c>
      <c r="D137" s="43" t="s">
        <v>96</v>
      </c>
      <c r="E137" s="43">
        <v>200</v>
      </c>
      <c r="F137" s="39">
        <f t="shared" si="2"/>
        <v>600</v>
      </c>
      <c r="G137" s="43"/>
      <c r="H137" s="43"/>
      <c r="I137" s="26" t="s">
        <v>135</v>
      </c>
      <c r="J137" s="45"/>
      <c r="K137" s="24"/>
      <c r="L137" s="24"/>
      <c r="M137" s="24"/>
      <c r="N137" s="24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  <c r="Z137" s="22"/>
      <c r="AA137" s="22"/>
      <c r="AB137" s="22"/>
      <c r="AC137" s="22"/>
      <c r="AD137" s="22"/>
      <c r="AE137" s="22"/>
      <c r="AF137" s="22"/>
      <c r="AG137" s="22"/>
      <c r="AH137" s="22"/>
      <c r="AI137" s="22"/>
      <c r="AJ137" s="22"/>
      <c r="AK137" s="22"/>
      <c r="AL137" s="22"/>
      <c r="AM137" s="22"/>
      <c r="AN137" s="22"/>
      <c r="AO137" s="22"/>
      <c r="AP137" s="22"/>
      <c r="AQ137" s="22"/>
      <c r="AR137" s="22"/>
      <c r="AS137" s="22"/>
      <c r="AT137" s="22"/>
      <c r="AU137" s="22"/>
      <c r="AV137" s="22"/>
      <c r="AW137" s="22"/>
      <c r="AX137" s="22"/>
      <c r="AY137" s="22"/>
      <c r="AZ137" s="22"/>
      <c r="BA137" s="22"/>
      <c r="BB137" s="22"/>
      <c r="BC137" s="22"/>
      <c r="BD137" s="22"/>
      <c r="BE137" s="22"/>
      <c r="BF137" s="22"/>
      <c r="BG137" s="22"/>
      <c r="BH137" s="22"/>
      <c r="BI137" s="22"/>
      <c r="BJ137" s="22"/>
      <c r="BK137" s="22"/>
      <c r="BL137" s="22"/>
      <c r="BM137" s="22"/>
      <c r="BN137" s="22"/>
      <c r="BO137" s="22"/>
      <c r="BP137" s="22"/>
      <c r="BQ137" s="22"/>
      <c r="BR137" s="22"/>
      <c r="BS137" s="22"/>
      <c r="BT137" s="9"/>
      <c r="BU137" s="9"/>
      <c r="BV137" s="9"/>
      <c r="BW137" s="9"/>
      <c r="BX137" s="9"/>
      <c r="BY137" s="9"/>
      <c r="BZ137" s="9"/>
      <c r="CA137" s="9"/>
      <c r="CB137" s="9"/>
      <c r="CC137" s="9"/>
      <c r="CD137" s="9"/>
      <c r="CE137" s="9"/>
      <c r="CF137" s="9"/>
      <c r="CG137" s="9"/>
      <c r="CH137" s="9"/>
      <c r="CI137" s="9"/>
      <c r="CJ137" s="9"/>
      <c r="CK137" s="9"/>
      <c r="CL137" s="9"/>
      <c r="CM137" s="9"/>
      <c r="CN137" s="9"/>
      <c r="CO137" s="9"/>
      <c r="CP137" s="9"/>
      <c r="CQ137" s="9"/>
      <c r="CR137" s="9"/>
      <c r="CS137" s="9"/>
      <c r="CT137" s="9"/>
      <c r="CU137" s="9"/>
      <c r="CV137" s="9"/>
      <c r="CW137" s="9"/>
      <c r="CX137" s="9"/>
      <c r="CY137" s="9"/>
      <c r="CZ137" s="9"/>
      <c r="DA137" s="9"/>
      <c r="DB137" s="9"/>
      <c r="DC137" s="9"/>
      <c r="DD137" s="9"/>
      <c r="DE137" s="9"/>
      <c r="DF137" s="9"/>
      <c r="DG137" s="9"/>
      <c r="DH137" s="9"/>
      <c r="DI137" s="9"/>
      <c r="DJ137" s="9"/>
      <c r="DK137" s="9"/>
      <c r="DL137" s="9"/>
      <c r="DM137" s="9"/>
      <c r="DN137" s="9"/>
      <c r="DO137" s="9"/>
      <c r="DP137" s="9"/>
      <c r="DQ137" s="9"/>
      <c r="DR137" s="9"/>
      <c r="DS137" s="9"/>
      <c r="DT137" s="9"/>
      <c r="DU137" s="9"/>
      <c r="DV137" s="9"/>
      <c r="DW137" s="9"/>
      <c r="DX137" s="9"/>
      <c r="DY137" s="9"/>
      <c r="DZ137" s="9"/>
      <c r="EA137" s="9"/>
      <c r="EB137" s="9"/>
      <c r="EC137" s="9"/>
      <c r="ED137" s="9"/>
      <c r="EE137" s="9"/>
      <c r="EF137" s="9"/>
      <c r="EG137" s="9"/>
      <c r="EH137" s="9"/>
      <c r="EI137" s="9"/>
      <c r="EJ137" s="9"/>
      <c r="EK137" s="9"/>
      <c r="EL137" s="9"/>
      <c r="EM137" s="9"/>
      <c r="EN137" s="9"/>
      <c r="EO137" s="9"/>
      <c r="EP137" s="9"/>
      <c r="EQ137" s="9"/>
      <c r="ER137" s="9"/>
      <c r="ES137" s="9"/>
      <c r="ET137" s="9"/>
      <c r="EU137" s="9"/>
      <c r="EV137" s="9"/>
      <c r="EW137" s="9"/>
      <c r="EX137" s="9"/>
      <c r="EY137" s="9"/>
      <c r="EZ137" s="9"/>
      <c r="FA137" s="9"/>
      <c r="FB137" s="9"/>
      <c r="FC137" s="9"/>
      <c r="FD137" s="9"/>
      <c r="FE137" s="9"/>
      <c r="FF137" s="9"/>
      <c r="FG137" s="9"/>
      <c r="FH137" s="9"/>
      <c r="FI137" s="9"/>
      <c r="FJ137" s="9"/>
      <c r="FK137" s="9"/>
      <c r="FL137" s="9"/>
      <c r="FM137" s="9"/>
      <c r="FN137" s="9"/>
      <c r="FO137" s="9"/>
      <c r="FP137" s="9"/>
      <c r="FQ137" s="9"/>
      <c r="FR137" s="9"/>
      <c r="FS137" s="9"/>
      <c r="FT137" s="9"/>
      <c r="FU137" s="9"/>
      <c r="FV137" s="9"/>
      <c r="FW137" s="9"/>
      <c r="FX137" s="9"/>
      <c r="FY137" s="9"/>
      <c r="FZ137" s="9"/>
      <c r="GA137" s="9"/>
      <c r="GB137" s="9"/>
      <c r="GC137" s="9"/>
      <c r="GD137" s="9"/>
      <c r="GE137" s="9"/>
      <c r="GF137" s="9"/>
      <c r="GG137" s="9"/>
      <c r="GH137" s="9"/>
      <c r="GI137" s="9"/>
      <c r="GJ137" s="9"/>
      <c r="GK137" s="9"/>
      <c r="GL137" s="9"/>
      <c r="GM137" s="9"/>
      <c r="GN137" s="9"/>
      <c r="GO137" s="9"/>
      <c r="GP137" s="9"/>
      <c r="GQ137" s="9"/>
      <c r="GR137" s="9"/>
      <c r="GS137" s="9"/>
      <c r="GT137" s="9"/>
      <c r="GU137" s="9"/>
      <c r="GV137" s="9"/>
      <c r="GW137" s="9"/>
      <c r="GX137" s="9"/>
      <c r="GY137" s="9"/>
      <c r="GZ137" s="9"/>
      <c r="HA137" s="9"/>
      <c r="HB137" s="9"/>
      <c r="HC137" s="9"/>
      <c r="HD137" s="9"/>
      <c r="HE137" s="9"/>
      <c r="HF137" s="9"/>
      <c r="HG137" s="9"/>
      <c r="HH137" s="9"/>
      <c r="HI137" s="9"/>
      <c r="HJ137" s="9"/>
      <c r="HK137" s="9"/>
      <c r="HL137" s="9"/>
      <c r="HM137" s="9"/>
      <c r="HN137" s="9"/>
      <c r="HO137" s="9"/>
      <c r="HP137" s="9"/>
      <c r="HQ137" s="9"/>
      <c r="HR137" s="9"/>
      <c r="HS137" s="9"/>
      <c r="HT137" s="9"/>
      <c r="HU137" s="9"/>
      <c r="HV137" s="9"/>
      <c r="HW137" s="9"/>
      <c r="HX137" s="9"/>
      <c r="HY137" s="9"/>
      <c r="HZ137" s="9"/>
      <c r="IA137" s="9"/>
      <c r="IB137" s="9"/>
      <c r="IC137" s="9"/>
      <c r="ID137" s="9"/>
      <c r="IE137" s="9"/>
      <c r="IF137" s="9"/>
      <c r="IG137" s="9"/>
      <c r="IH137" s="9"/>
      <c r="II137" s="9"/>
      <c r="IJ137" s="9"/>
      <c r="IK137" s="9"/>
      <c r="IL137" s="9"/>
      <c r="IM137" s="9"/>
      <c r="IN137" s="9"/>
      <c r="IO137" s="9"/>
      <c r="IP137" s="9"/>
      <c r="IQ137" s="9"/>
      <c r="IR137" s="9"/>
      <c r="IS137" s="9"/>
      <c r="IT137" s="9"/>
      <c r="IU137" s="9"/>
      <c r="IV137" s="9"/>
    </row>
    <row r="138" spans="1:256" ht="24.75" customHeight="1">
      <c r="A138" s="88">
        <v>22</v>
      </c>
      <c r="B138" s="29" t="s">
        <v>100</v>
      </c>
      <c r="C138" s="42">
        <v>1</v>
      </c>
      <c r="D138" s="43" t="s">
        <v>22</v>
      </c>
      <c r="E138" s="43">
        <v>280</v>
      </c>
      <c r="F138" s="39">
        <f t="shared" si="2"/>
        <v>280</v>
      </c>
      <c r="G138" s="43"/>
      <c r="H138" s="43"/>
      <c r="I138" s="41" t="s">
        <v>91</v>
      </c>
      <c r="J138" s="45"/>
      <c r="K138" s="24"/>
      <c r="L138" s="24"/>
      <c r="M138" s="24"/>
      <c r="N138" s="24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  <c r="Z138" s="22"/>
      <c r="AA138" s="22"/>
      <c r="AB138" s="22"/>
      <c r="AC138" s="22"/>
      <c r="AD138" s="22"/>
      <c r="AE138" s="22"/>
      <c r="AF138" s="22"/>
      <c r="AG138" s="22"/>
      <c r="AH138" s="22"/>
      <c r="AI138" s="22"/>
      <c r="AJ138" s="22"/>
      <c r="AK138" s="22"/>
      <c r="AL138" s="22"/>
      <c r="AM138" s="22"/>
      <c r="AN138" s="22"/>
      <c r="AO138" s="22"/>
      <c r="AP138" s="22"/>
      <c r="AQ138" s="22"/>
      <c r="AR138" s="22"/>
      <c r="AS138" s="22"/>
      <c r="AT138" s="22"/>
      <c r="AU138" s="22"/>
      <c r="AV138" s="22"/>
      <c r="AW138" s="22"/>
      <c r="AX138" s="22"/>
      <c r="AY138" s="22"/>
      <c r="AZ138" s="22"/>
      <c r="BA138" s="22"/>
      <c r="BB138" s="22"/>
      <c r="BC138" s="22"/>
      <c r="BD138" s="22"/>
      <c r="BE138" s="22"/>
      <c r="BF138" s="22"/>
      <c r="BG138" s="22"/>
      <c r="BH138" s="22"/>
      <c r="BI138" s="22"/>
      <c r="BJ138" s="22"/>
      <c r="BK138" s="22"/>
      <c r="BL138" s="22"/>
      <c r="BM138" s="22"/>
      <c r="BN138" s="22"/>
      <c r="BO138" s="22"/>
      <c r="BP138" s="22"/>
      <c r="BQ138" s="22"/>
      <c r="BR138" s="22"/>
      <c r="BS138" s="22"/>
      <c r="BT138" s="9"/>
      <c r="BU138" s="9"/>
      <c r="BV138" s="9"/>
      <c r="BW138" s="9"/>
      <c r="BX138" s="9"/>
      <c r="BY138" s="9"/>
      <c r="BZ138" s="9"/>
      <c r="CA138" s="9"/>
      <c r="CB138" s="9"/>
      <c r="CC138" s="9"/>
      <c r="CD138" s="9"/>
      <c r="CE138" s="9"/>
      <c r="CF138" s="9"/>
      <c r="CG138" s="9"/>
      <c r="CH138" s="9"/>
      <c r="CI138" s="9"/>
      <c r="CJ138" s="9"/>
      <c r="CK138" s="9"/>
      <c r="CL138" s="9"/>
      <c r="CM138" s="9"/>
      <c r="CN138" s="9"/>
      <c r="CO138" s="9"/>
      <c r="CP138" s="9"/>
      <c r="CQ138" s="9"/>
      <c r="CR138" s="9"/>
      <c r="CS138" s="9"/>
      <c r="CT138" s="9"/>
      <c r="CU138" s="9"/>
      <c r="CV138" s="9"/>
      <c r="CW138" s="9"/>
      <c r="CX138" s="9"/>
      <c r="CY138" s="9"/>
      <c r="CZ138" s="9"/>
      <c r="DA138" s="9"/>
      <c r="DB138" s="9"/>
      <c r="DC138" s="9"/>
      <c r="DD138" s="9"/>
      <c r="DE138" s="9"/>
      <c r="DF138" s="9"/>
      <c r="DG138" s="9"/>
      <c r="DH138" s="9"/>
      <c r="DI138" s="9"/>
      <c r="DJ138" s="9"/>
      <c r="DK138" s="9"/>
      <c r="DL138" s="9"/>
      <c r="DM138" s="9"/>
      <c r="DN138" s="9"/>
      <c r="DO138" s="9"/>
      <c r="DP138" s="9"/>
      <c r="DQ138" s="9"/>
      <c r="DR138" s="9"/>
      <c r="DS138" s="9"/>
      <c r="DT138" s="9"/>
      <c r="DU138" s="9"/>
      <c r="DV138" s="9"/>
      <c r="DW138" s="9"/>
      <c r="DX138" s="9"/>
      <c r="DY138" s="9"/>
      <c r="DZ138" s="9"/>
      <c r="EA138" s="9"/>
      <c r="EB138" s="9"/>
      <c r="EC138" s="9"/>
      <c r="ED138" s="9"/>
      <c r="EE138" s="9"/>
      <c r="EF138" s="9"/>
      <c r="EG138" s="9"/>
      <c r="EH138" s="9"/>
      <c r="EI138" s="9"/>
      <c r="EJ138" s="9"/>
      <c r="EK138" s="9"/>
      <c r="EL138" s="9"/>
      <c r="EM138" s="9"/>
      <c r="EN138" s="9"/>
      <c r="EO138" s="9"/>
      <c r="EP138" s="9"/>
      <c r="EQ138" s="9"/>
      <c r="ER138" s="9"/>
      <c r="ES138" s="9"/>
      <c r="ET138" s="9"/>
      <c r="EU138" s="9"/>
      <c r="EV138" s="9"/>
      <c r="EW138" s="9"/>
      <c r="EX138" s="9"/>
      <c r="EY138" s="9"/>
      <c r="EZ138" s="9"/>
      <c r="FA138" s="9"/>
      <c r="FB138" s="9"/>
      <c r="FC138" s="9"/>
      <c r="FD138" s="9"/>
      <c r="FE138" s="9"/>
      <c r="FF138" s="9"/>
      <c r="FG138" s="9"/>
      <c r="FH138" s="9"/>
      <c r="FI138" s="9"/>
      <c r="FJ138" s="9"/>
      <c r="FK138" s="9"/>
      <c r="FL138" s="9"/>
      <c r="FM138" s="9"/>
      <c r="FN138" s="9"/>
      <c r="FO138" s="9"/>
      <c r="FP138" s="9"/>
      <c r="FQ138" s="9"/>
      <c r="FR138" s="9"/>
      <c r="FS138" s="9"/>
      <c r="FT138" s="9"/>
      <c r="FU138" s="9"/>
      <c r="FV138" s="9"/>
      <c r="FW138" s="9"/>
      <c r="FX138" s="9"/>
      <c r="FY138" s="9"/>
      <c r="FZ138" s="9"/>
      <c r="GA138" s="9"/>
      <c r="GB138" s="9"/>
      <c r="GC138" s="9"/>
      <c r="GD138" s="9"/>
      <c r="GE138" s="9"/>
      <c r="GF138" s="9"/>
      <c r="GG138" s="9"/>
      <c r="GH138" s="9"/>
      <c r="GI138" s="9"/>
      <c r="GJ138" s="9"/>
      <c r="GK138" s="9"/>
      <c r="GL138" s="9"/>
      <c r="GM138" s="9"/>
      <c r="GN138" s="9"/>
      <c r="GO138" s="9"/>
      <c r="GP138" s="9"/>
      <c r="GQ138" s="9"/>
      <c r="GR138" s="9"/>
      <c r="GS138" s="9"/>
      <c r="GT138" s="9"/>
      <c r="GU138" s="9"/>
      <c r="GV138" s="9"/>
      <c r="GW138" s="9"/>
      <c r="GX138" s="9"/>
      <c r="GY138" s="9"/>
      <c r="GZ138" s="9"/>
      <c r="HA138" s="9"/>
      <c r="HB138" s="9"/>
      <c r="HC138" s="9"/>
      <c r="HD138" s="9"/>
      <c r="HE138" s="9"/>
      <c r="HF138" s="9"/>
      <c r="HG138" s="9"/>
      <c r="HH138" s="9"/>
      <c r="HI138" s="9"/>
      <c r="HJ138" s="9"/>
      <c r="HK138" s="9"/>
      <c r="HL138" s="9"/>
      <c r="HM138" s="9"/>
      <c r="HN138" s="9"/>
      <c r="HO138" s="9"/>
      <c r="HP138" s="9"/>
      <c r="HQ138" s="9"/>
      <c r="HR138" s="9"/>
      <c r="HS138" s="9"/>
      <c r="HT138" s="9"/>
      <c r="HU138" s="9"/>
      <c r="HV138" s="9"/>
      <c r="HW138" s="9"/>
      <c r="HX138" s="9"/>
      <c r="HY138" s="9"/>
      <c r="HZ138" s="9"/>
      <c r="IA138" s="9"/>
      <c r="IB138" s="9"/>
      <c r="IC138" s="9"/>
      <c r="ID138" s="9"/>
      <c r="IE138" s="9"/>
      <c r="IF138" s="9"/>
      <c r="IG138" s="9"/>
      <c r="IH138" s="9"/>
      <c r="II138" s="9"/>
      <c r="IJ138" s="9"/>
      <c r="IK138" s="9"/>
      <c r="IL138" s="9"/>
      <c r="IM138" s="9"/>
      <c r="IN138" s="9"/>
      <c r="IO138" s="9"/>
      <c r="IP138" s="9"/>
      <c r="IQ138" s="9"/>
      <c r="IR138" s="9"/>
      <c r="IS138" s="9"/>
      <c r="IT138" s="9"/>
      <c r="IU138" s="9"/>
      <c r="IV138" s="9"/>
    </row>
    <row r="139" spans="1:10" ht="19.5" customHeight="1">
      <c r="A139" s="42">
        <v>23</v>
      </c>
      <c r="B139" s="92" t="s">
        <v>101</v>
      </c>
      <c r="C139" s="42">
        <v>1</v>
      </c>
      <c r="D139" s="43" t="s">
        <v>96</v>
      </c>
      <c r="E139" s="43">
        <v>600</v>
      </c>
      <c r="F139" s="39">
        <f t="shared" si="2"/>
        <v>600</v>
      </c>
      <c r="G139" s="43"/>
      <c r="H139" s="43"/>
      <c r="I139" s="41" t="s">
        <v>102</v>
      </c>
      <c r="J139" s="44"/>
    </row>
    <row r="140" spans="1:10" ht="24.75" customHeight="1">
      <c r="A140" s="88">
        <v>24</v>
      </c>
      <c r="B140" s="92" t="s">
        <v>103</v>
      </c>
      <c r="C140" s="42">
        <v>1</v>
      </c>
      <c r="D140" s="43" t="s">
        <v>96</v>
      </c>
      <c r="E140" s="43">
        <v>1500</v>
      </c>
      <c r="F140" s="39">
        <f t="shared" si="2"/>
        <v>1500</v>
      </c>
      <c r="G140" s="43"/>
      <c r="H140" s="43"/>
      <c r="I140" s="29" t="s">
        <v>104</v>
      </c>
      <c r="J140" s="44"/>
    </row>
    <row r="141" spans="1:10" ht="15.75">
      <c r="A141" s="94"/>
      <c r="B141" s="95" t="s">
        <v>105</v>
      </c>
      <c r="C141" s="94"/>
      <c r="D141" s="171"/>
      <c r="E141" s="171"/>
      <c r="F141" s="96">
        <f>SUM(F114:F140)</f>
        <v>49410.6</v>
      </c>
      <c r="G141" s="97"/>
      <c r="H141" s="97"/>
      <c r="I141" s="95" t="s">
        <v>106</v>
      </c>
      <c r="J141" s="44"/>
    </row>
    <row r="144" ht="14.25">
      <c r="H144" s="139"/>
    </row>
  </sheetData>
  <mergeCells count="51">
    <mergeCell ref="A67:B67"/>
    <mergeCell ref="A59:B59"/>
    <mergeCell ref="A14:B14"/>
    <mergeCell ref="A23:B23"/>
    <mergeCell ref="A33:B33"/>
    <mergeCell ref="A113:B113"/>
    <mergeCell ref="B109:C109"/>
    <mergeCell ref="B111:D111"/>
    <mergeCell ref="B99:I99"/>
    <mergeCell ref="B100:I100"/>
    <mergeCell ref="B101:I101"/>
    <mergeCell ref="B102:I102"/>
    <mergeCell ref="H111:I111"/>
    <mergeCell ref="B103:I103"/>
    <mergeCell ref="B104:I104"/>
    <mergeCell ref="D141:E141"/>
    <mergeCell ref="A5:A6"/>
    <mergeCell ref="B5:B6"/>
    <mergeCell ref="C5:C6"/>
    <mergeCell ref="D5:D6"/>
    <mergeCell ref="A71:B71"/>
    <mergeCell ref="A76:B76"/>
    <mergeCell ref="A82:B82"/>
    <mergeCell ref="B107:I107"/>
    <mergeCell ref="B108:I108"/>
    <mergeCell ref="B105:I105"/>
    <mergeCell ref="B106:I106"/>
    <mergeCell ref="F89:H89"/>
    <mergeCell ref="C90:E90"/>
    <mergeCell ref="F90:H90"/>
    <mergeCell ref="C97:E97"/>
    <mergeCell ref="F97:H97"/>
    <mergeCell ref="C88:E88"/>
    <mergeCell ref="C89:E89"/>
    <mergeCell ref="A28:B28"/>
    <mergeCell ref="A38:B38"/>
    <mergeCell ref="A55:B55"/>
    <mergeCell ref="A63:B63"/>
    <mergeCell ref="A53:B53"/>
    <mergeCell ref="A56:B56"/>
    <mergeCell ref="A44:B44"/>
    <mergeCell ref="A51:B51"/>
    <mergeCell ref="A1:I1"/>
    <mergeCell ref="A2:I2"/>
    <mergeCell ref="A3:I3"/>
    <mergeCell ref="A4:I4"/>
    <mergeCell ref="I5:I6"/>
    <mergeCell ref="A13:B13"/>
    <mergeCell ref="A7:B7"/>
    <mergeCell ref="G5:H5"/>
    <mergeCell ref="E5:F5"/>
  </mergeCells>
  <printOptions/>
  <pageMargins left="0.2798611111111111" right="0" top="0.5111111111111111" bottom="0.5902777777777778" header="0.15902777777777777" footer="0.11805555555555555"/>
  <pageSetup horizontalDpi="600" verticalDpi="600" orientation="portrait" paperSize="9" scale="80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qijiasheng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Lenovo</cp:lastModifiedBy>
  <cp:lastPrinted>2012-02-28T02:19:37Z</cp:lastPrinted>
  <dcterms:created xsi:type="dcterms:W3CDTF">2006-09-24T05:52:42Z</dcterms:created>
  <dcterms:modified xsi:type="dcterms:W3CDTF">2012-04-21T00:51:20Z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2052-6.6.0.2877</vt:lpwstr>
  </property>
</Properties>
</file>