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980" activeTab="0"/>
  </bookViews>
  <sheets>
    <sheet name="猫人报价" sheetId="1" r:id="rId1"/>
  </sheets>
  <definedNames>
    <definedName name="_xlnm.Print_Area" localSheetId="0">'猫人报价'!$A$1:$I$45</definedName>
    <definedName name="_xlnm.Print_Titles" localSheetId="0">'猫人报价'!$5:$6</definedName>
  </definedNames>
  <calcPr fullCalcOnLoad="1"/>
</workbook>
</file>

<file path=xl/sharedStrings.xml><?xml version="1.0" encoding="utf-8"?>
<sst xmlns="http://schemas.openxmlformats.org/spreadsheetml/2006/main" count="114" uniqueCount="88">
  <si>
    <t>北京齐家盛装饰南昌分公司工程报价单</t>
  </si>
  <si>
    <t>京城唯一透明化报价，核算成本才是硬道理</t>
  </si>
  <si>
    <t>甲方代表：陈先生   电话：   邮箱：</t>
  </si>
  <si>
    <t>序号</t>
  </si>
  <si>
    <t>项目名称</t>
  </si>
  <si>
    <t>数量</t>
  </si>
  <si>
    <t>单位</t>
  </si>
  <si>
    <t>材料费</t>
  </si>
  <si>
    <t>人工费</t>
  </si>
  <si>
    <t>制作工艺及材料说明</t>
  </si>
  <si>
    <t>单价</t>
  </si>
  <si>
    <t>合价</t>
  </si>
  <si>
    <t>一、拆除及安装工程</t>
  </si>
  <si>
    <t>地板拆除</t>
  </si>
  <si>
    <t>㎡</t>
  </si>
  <si>
    <t>仅人工费。</t>
  </si>
  <si>
    <t>复合地板安装</t>
  </si>
  <si>
    <t>中国名牌永林蓝豹白枫复合地板，厚度为12mm（含地脚线、人工、损耗）</t>
  </si>
  <si>
    <t>造型立柱拆除</t>
  </si>
  <si>
    <t>项</t>
  </si>
  <si>
    <t>人工费，含修补。</t>
  </si>
  <si>
    <t>高柜安装</t>
  </si>
  <si>
    <t>m</t>
  </si>
  <si>
    <t>高柜现场组装。（不含搬运）</t>
  </si>
  <si>
    <t>石膏板装饰墙</t>
  </si>
  <si>
    <t>轻钢龙骨，泰山牌石膏板隔墙。（不含画面）</t>
  </si>
  <si>
    <t>不锈钢边框</t>
  </si>
  <si>
    <t>不锈钢边框包边。</t>
  </si>
  <si>
    <t>试衣间隔墙制作</t>
  </si>
  <si>
    <t>试衣间门</t>
  </si>
  <si>
    <t>樘</t>
  </si>
  <si>
    <t>含门，安装（含五金）。</t>
  </si>
  <si>
    <t>试衣间墙纸</t>
  </si>
  <si>
    <t>卷</t>
  </si>
  <si>
    <t>试衣间贴墙纸</t>
  </si>
  <si>
    <t>隐形门制作</t>
  </si>
  <si>
    <t>现场制作，安装（含五金）。</t>
  </si>
  <si>
    <t>镜面玻璃安装</t>
  </si>
  <si>
    <t>5mm清玻，辅料，加工，安装。</t>
  </si>
  <si>
    <t>顶面石膏板修补</t>
  </si>
  <si>
    <t>顶面石膏板修补，刷乳胶漆。</t>
  </si>
  <si>
    <t>二</t>
  </si>
  <si>
    <t>电路改造</t>
  </si>
  <si>
    <t>电路改造使用赣昌牌多芯铜线，插座线路2.5mm2，照明进线2.5mm2、出线1.5mm2，熊猫牌电话线、熊猫牌网络线、熊猫PVC双色绝缘管、标准底盒。</t>
  </si>
  <si>
    <t>配电系统</t>
  </si>
  <si>
    <t>配电箱，含空气开关。</t>
  </si>
  <si>
    <t>开关面板</t>
  </si>
  <si>
    <t>个</t>
  </si>
  <si>
    <t>TCL开关面板</t>
  </si>
  <si>
    <t>普通筒灯</t>
  </si>
  <si>
    <t>雷士35W筒灯</t>
  </si>
  <si>
    <t>金卤灯</t>
  </si>
  <si>
    <t>套</t>
  </si>
  <si>
    <t>雷士35W金卤灯</t>
  </si>
  <si>
    <t>仓库、储藏室防爆灯</t>
  </si>
  <si>
    <t>雷士35W防爆灯</t>
  </si>
  <si>
    <t>三</t>
  </si>
  <si>
    <t>成本核算</t>
  </si>
  <si>
    <t>材料</t>
  </si>
  <si>
    <t>四</t>
  </si>
  <si>
    <t>毛利润</t>
  </si>
  <si>
    <t>总价*15%</t>
  </si>
  <si>
    <t>材料搬运费</t>
  </si>
  <si>
    <t>乙方所购材料分类给各工种搬运的费用。实际根据楼层高度
和路程远近计算</t>
  </si>
  <si>
    <t>垃圾清运费</t>
  </si>
  <si>
    <t>编织袋、人工费、(车运费.)</t>
  </si>
  <si>
    <t>开关面板灯具安装</t>
  </si>
  <si>
    <t>仅人工费</t>
  </si>
  <si>
    <t>保洁费</t>
  </si>
  <si>
    <t>工地竣工后全房深度保洁费用。</t>
  </si>
  <si>
    <t>商场作业围档</t>
  </si>
  <si>
    <t>合计</t>
  </si>
  <si>
    <t>税金（6.93%）</t>
  </si>
  <si>
    <t>合计*6.93%</t>
  </si>
  <si>
    <t>总价=合计+税金</t>
  </si>
  <si>
    <t>总计</t>
  </si>
  <si>
    <t>注:</t>
  </si>
  <si>
    <t>预算员：              审核员：</t>
  </si>
  <si>
    <t>*</t>
  </si>
  <si>
    <t>所有材料符合国家环保标准.</t>
  </si>
  <si>
    <t>所有装修项目按照《北京市工程装饰工程质量验收标准》之标准验收.</t>
  </si>
  <si>
    <t>以上所有项目及数量按实际发生量为准.</t>
  </si>
  <si>
    <t>本报价不含物业押金，物业管理处所交一切费用、押金由业主支付。</t>
  </si>
  <si>
    <t xml:space="preserve">               甲方：</t>
  </si>
  <si>
    <t xml:space="preserve">                                 乙方：</t>
  </si>
  <si>
    <t>工程地址：南昌市江大路天虹商场</t>
  </si>
  <si>
    <t xml:space="preserve">          2012年  4 月   日</t>
  </si>
  <si>
    <t>2012年  4 月   日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</si>
</sst>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);[Red]\(0.00\)"/>
    <numFmt numFmtId="187" formatCode="0.00_ "/>
    <numFmt numFmtId="188" formatCode="0_ "/>
  </numFmts>
  <fonts count="37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63"/>
      <name val="宋体"/>
      <family val="0"/>
    </font>
    <font>
      <b/>
      <sz val="10"/>
      <color indexed="63"/>
      <name val="宋体"/>
      <family val="0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sz val="9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11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7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16" borderId="5" applyNumberFormat="0" applyAlignment="0" applyProtection="0"/>
    <xf numFmtId="0" fontId="5" fillId="17" borderId="6" applyNumberFormat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5" fillId="22" borderId="0" applyNumberFormat="0" applyBorder="0" applyAlignment="0" applyProtection="0"/>
    <xf numFmtId="0" fontId="8" fillId="16" borderId="8" applyNumberFormat="0" applyAlignment="0" applyProtection="0"/>
    <xf numFmtId="0" fontId="3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4">
    <xf numFmtId="0" fontId="0" fillId="0" borderId="0" xfId="0" applyAlignment="1">
      <alignment vertical="center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left" vertical="center"/>
    </xf>
    <xf numFmtId="0" fontId="20" fillId="24" borderId="0" xfId="0" applyFont="1" applyFill="1" applyAlignment="1">
      <alignment vertical="center"/>
    </xf>
    <xf numFmtId="0" fontId="20" fillId="24" borderId="0" xfId="0" applyFont="1" applyFill="1" applyAlignment="1">
      <alignment horizontal="center" vertical="center"/>
    </xf>
    <xf numFmtId="0" fontId="0" fillId="24" borderId="0" xfId="0" applyFill="1" applyAlignment="1">
      <alignment vertical="center"/>
    </xf>
    <xf numFmtId="0" fontId="21" fillId="24" borderId="0" xfId="0" applyFont="1" applyFill="1" applyAlignment="1">
      <alignment vertical="center"/>
    </xf>
    <xf numFmtId="0" fontId="22" fillId="24" borderId="0" xfId="0" applyFont="1" applyFill="1" applyAlignment="1">
      <alignment vertical="center"/>
    </xf>
    <xf numFmtId="0" fontId="23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 horizontal="left" vertical="center"/>
    </xf>
    <xf numFmtId="0" fontId="24" fillId="24" borderId="0" xfId="0" applyFont="1" applyFill="1" applyBorder="1" applyAlignment="1">
      <alignment vertical="center"/>
    </xf>
    <xf numFmtId="0" fontId="23" fillId="24" borderId="0" xfId="0" applyFont="1" applyFill="1" applyBorder="1" applyAlignment="1">
      <alignment vertical="center"/>
    </xf>
    <xf numFmtId="0" fontId="21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 wrapText="1"/>
    </xf>
    <xf numFmtId="0" fontId="27" fillId="24" borderId="0" xfId="0" applyFont="1" applyFill="1" applyBorder="1" applyAlignment="1">
      <alignment vertical="center"/>
    </xf>
    <xf numFmtId="0" fontId="28" fillId="24" borderId="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vertical="center"/>
    </xf>
    <xf numFmtId="0" fontId="29" fillId="16" borderId="11" xfId="0" applyFont="1" applyFill="1" applyBorder="1" applyAlignment="1">
      <alignment vertical="center"/>
    </xf>
    <xf numFmtId="0" fontId="29" fillId="16" borderId="11" xfId="0" applyFont="1" applyFill="1" applyBorder="1" applyAlignment="1">
      <alignment horizontal="center" vertical="center"/>
    </xf>
    <xf numFmtId="0" fontId="29" fillId="16" borderId="12" xfId="0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30" fillId="24" borderId="0" xfId="0" applyFont="1" applyFill="1" applyAlignment="1">
      <alignment vertical="center"/>
    </xf>
    <xf numFmtId="0" fontId="30" fillId="24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9" fillId="16" borderId="10" xfId="0" applyFont="1" applyFill="1" applyBorder="1" applyAlignment="1">
      <alignment vertical="center"/>
    </xf>
    <xf numFmtId="0" fontId="29" fillId="16" borderId="10" xfId="0" applyFont="1" applyFill="1" applyBorder="1" applyAlignment="1">
      <alignment horizontal="left" vertical="center"/>
    </xf>
    <xf numFmtId="186" fontId="29" fillId="16" borderId="10" xfId="0" applyNumberFormat="1" applyFont="1" applyFill="1" applyBorder="1" applyAlignment="1">
      <alignment horizontal="left" vertical="center"/>
    </xf>
    <xf numFmtId="0" fontId="30" fillId="24" borderId="0" xfId="0" applyFont="1" applyFill="1" applyBorder="1" applyAlignment="1">
      <alignment horizontal="left" vertical="center"/>
    </xf>
    <xf numFmtId="0" fontId="26" fillId="24" borderId="0" xfId="0" applyFont="1" applyFill="1" applyBorder="1" applyAlignment="1">
      <alignment vertical="center"/>
    </xf>
    <xf numFmtId="0" fontId="26" fillId="24" borderId="0" xfId="0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right" vertical="center"/>
    </xf>
    <xf numFmtId="0" fontId="30" fillId="24" borderId="0" xfId="0" applyFont="1" applyFill="1" applyAlignment="1">
      <alignment horizontal="left" vertical="center"/>
    </xf>
    <xf numFmtId="0" fontId="30" fillId="24" borderId="0" xfId="0" applyFont="1" applyFill="1" applyAlignment="1">
      <alignment horizontal="right" vertical="center"/>
    </xf>
    <xf numFmtId="0" fontId="30" fillId="24" borderId="0" xfId="0" applyFont="1" applyFill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26" fillId="24" borderId="0" xfId="0" applyFont="1" applyFill="1" applyAlignment="1">
      <alignment horizontal="center" vertical="center"/>
    </xf>
    <xf numFmtId="0" fontId="32" fillId="0" borderId="10" xfId="0" applyFont="1" applyFill="1" applyBorder="1" applyAlignment="1">
      <alignment horizontal="left" vertical="center"/>
    </xf>
    <xf numFmtId="0" fontId="32" fillId="0" borderId="10" xfId="0" applyFont="1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left" vertical="center" wrapText="1"/>
    </xf>
    <xf numFmtId="0" fontId="25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26" fillId="24" borderId="10" xfId="0" applyFont="1" applyFill="1" applyBorder="1" applyAlignment="1">
      <alignment horizontal="left" vertical="center" wrapText="1"/>
    </xf>
    <xf numFmtId="0" fontId="26" fillId="24" borderId="10" xfId="0" applyFont="1" applyFill="1" applyBorder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left" vertical="center"/>
    </xf>
    <xf numFmtId="0" fontId="29" fillId="25" borderId="10" xfId="0" applyFont="1" applyFill="1" applyBorder="1" applyAlignment="1">
      <alignment horizontal="center" vertical="center"/>
    </xf>
    <xf numFmtId="0" fontId="26" fillId="25" borderId="10" xfId="0" applyFont="1" applyFill="1" applyBorder="1" applyAlignment="1">
      <alignment horizontal="left" vertical="center"/>
    </xf>
    <xf numFmtId="0" fontId="29" fillId="26" borderId="10" xfId="0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left" vertical="center"/>
    </xf>
    <xf numFmtId="187" fontId="26" fillId="26" borderId="10" xfId="0" applyNumberFormat="1" applyFont="1" applyFill="1" applyBorder="1" applyAlignment="1">
      <alignment horizontal="left" vertical="center"/>
    </xf>
    <xf numFmtId="0" fontId="26" fillId="0" borderId="10" xfId="0" applyFont="1" applyFill="1" applyBorder="1" applyAlignment="1">
      <alignment vertical="center" wrapText="1"/>
    </xf>
    <xf numFmtId="0" fontId="31" fillId="16" borderId="10" xfId="0" applyFont="1" applyFill="1" applyBorder="1" applyAlignment="1">
      <alignment horizontal="left" vertical="center"/>
    </xf>
    <xf numFmtId="0" fontId="32" fillId="24" borderId="10" xfId="0" applyFont="1" applyFill="1" applyBorder="1" applyAlignment="1">
      <alignment horizontal="left" vertical="center"/>
    </xf>
    <xf numFmtId="0" fontId="32" fillId="24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0" fontId="24" fillId="24" borderId="10" xfId="0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vertical="center"/>
    </xf>
    <xf numFmtId="0" fontId="24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33" fillId="16" borderId="13" xfId="0" applyFont="1" applyFill="1" applyBorder="1" applyAlignment="1">
      <alignment horizontal="left" vertical="center"/>
    </xf>
    <xf numFmtId="0" fontId="32" fillId="16" borderId="14" xfId="0" applyFont="1" applyFill="1" applyBorder="1" applyAlignment="1">
      <alignment horizontal="center" vertical="center"/>
    </xf>
    <xf numFmtId="0" fontId="33" fillId="16" borderId="10" xfId="0" applyFont="1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32" fillId="16" borderId="14" xfId="0" applyFont="1" applyFill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32" fillId="0" borderId="10" xfId="0" applyFont="1" applyFill="1" applyBorder="1" applyAlignment="1">
      <alignment horizontal="left" vertical="center" wrapText="1"/>
    </xf>
    <xf numFmtId="0" fontId="23" fillId="0" borderId="0" xfId="0" applyFont="1" applyFill="1" applyAlignment="1">
      <alignment vertical="center"/>
    </xf>
    <xf numFmtId="0" fontId="24" fillId="0" borderId="0" xfId="0" applyFont="1" applyFill="1" applyBorder="1" applyAlignment="1">
      <alignment vertical="center"/>
    </xf>
    <xf numFmtId="0" fontId="34" fillId="24" borderId="15" xfId="0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/>
    </xf>
    <xf numFmtId="0" fontId="35" fillId="24" borderId="17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0" fontId="8" fillId="24" borderId="16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vertical="center"/>
    </xf>
    <xf numFmtId="0" fontId="27" fillId="24" borderId="14" xfId="0" applyFont="1" applyFill="1" applyBorder="1" applyAlignment="1">
      <alignment vertical="center"/>
    </xf>
    <xf numFmtId="0" fontId="27" fillId="24" borderId="18" xfId="0" applyFont="1" applyFill="1" applyBorder="1" applyAlignment="1">
      <alignment vertical="center"/>
    </xf>
    <xf numFmtId="0" fontId="27" fillId="24" borderId="10" xfId="0" applyFont="1" applyFill="1" applyBorder="1" applyAlignment="1">
      <alignment horizontal="left"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 vertical="center"/>
    </xf>
    <xf numFmtId="0" fontId="29" fillId="16" borderId="19" xfId="0" applyFont="1" applyFill="1" applyBorder="1" applyAlignment="1">
      <alignment vertical="center"/>
    </xf>
    <xf numFmtId="0" fontId="29" fillId="16" borderId="11" xfId="0" applyFont="1" applyFill="1" applyBorder="1" applyAlignment="1">
      <alignment vertical="center"/>
    </xf>
    <xf numFmtId="0" fontId="26" fillId="25" borderId="13" xfId="0" applyFont="1" applyFill="1" applyBorder="1" applyAlignment="1">
      <alignment horizontal="left" vertical="center"/>
    </xf>
    <xf numFmtId="0" fontId="26" fillId="25" borderId="14" xfId="0" applyFont="1" applyFill="1" applyBorder="1" applyAlignment="1">
      <alignment horizontal="left" vertical="center"/>
    </xf>
    <xf numFmtId="0" fontId="26" fillId="25" borderId="18" xfId="0" applyFont="1" applyFill="1" applyBorder="1" applyAlignment="1">
      <alignment horizontal="left" vertical="center"/>
    </xf>
    <xf numFmtId="9" fontId="26" fillId="26" borderId="13" xfId="0" applyNumberFormat="1" applyFont="1" applyFill="1" applyBorder="1" applyAlignment="1">
      <alignment horizontal="center" vertical="center"/>
    </xf>
    <xf numFmtId="9" fontId="26" fillId="26" borderId="14" xfId="0" applyNumberFormat="1" applyFont="1" applyFill="1" applyBorder="1" applyAlignment="1">
      <alignment horizontal="center" vertical="center"/>
    </xf>
    <xf numFmtId="9" fontId="26" fillId="26" borderId="18" xfId="0" applyNumberFormat="1" applyFont="1" applyFill="1" applyBorder="1" applyAlignment="1">
      <alignment horizontal="center" vertical="center"/>
    </xf>
    <xf numFmtId="188" fontId="29" fillId="26" borderId="13" xfId="0" applyNumberFormat="1" applyFont="1" applyFill="1" applyBorder="1" applyAlignment="1">
      <alignment horizontal="center" vertical="center"/>
    </xf>
    <xf numFmtId="188" fontId="29" fillId="26" borderId="14" xfId="0" applyNumberFormat="1" applyFont="1" applyFill="1" applyBorder="1" applyAlignment="1">
      <alignment horizontal="center" vertical="center"/>
    </xf>
    <xf numFmtId="188" fontId="29" fillId="26" borderId="18" xfId="0" applyNumberFormat="1" applyFont="1" applyFill="1" applyBorder="1" applyAlignment="1">
      <alignment horizontal="center" vertical="center"/>
    </xf>
    <xf numFmtId="9" fontId="31" fillId="16" borderId="13" xfId="0" applyNumberFormat="1" applyFont="1" applyFill="1" applyBorder="1" applyAlignment="1">
      <alignment horizontal="center" vertical="center"/>
    </xf>
    <xf numFmtId="9" fontId="31" fillId="16" borderId="14" xfId="0" applyNumberFormat="1" applyFont="1" applyFill="1" applyBorder="1" applyAlignment="1">
      <alignment horizontal="center" vertical="center"/>
    </xf>
    <xf numFmtId="9" fontId="31" fillId="16" borderId="18" xfId="0" applyNumberFormat="1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left" vertical="center"/>
    </xf>
    <xf numFmtId="0" fontId="30" fillId="24" borderId="0" xfId="0" applyFont="1" applyFill="1" applyAlignment="1">
      <alignment horizontal="left" vertical="center"/>
    </xf>
    <xf numFmtId="0" fontId="30" fillId="24" borderId="0" xfId="0" applyFont="1" applyFill="1" applyAlignment="1">
      <alignment horizontal="center" vertical="center"/>
    </xf>
    <xf numFmtId="0" fontId="31" fillId="24" borderId="20" xfId="0" applyFont="1" applyFill="1" applyBorder="1" applyAlignment="1">
      <alignment horizontal="center" vertical="center"/>
    </xf>
    <xf numFmtId="0" fontId="31" fillId="24" borderId="21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46"/>
  <sheetViews>
    <sheetView tabSelected="1" workbookViewId="0" topLeftCell="A1">
      <selection activeCell="H45" sqref="H45:I45"/>
    </sheetView>
  </sheetViews>
  <sheetFormatPr defaultColWidth="9.00390625" defaultRowHeight="14.25"/>
  <cols>
    <col min="1" max="1" width="7.375" style="1" customWidth="1"/>
    <col min="2" max="2" width="16.625" style="2" customWidth="1"/>
    <col min="3" max="3" width="5.75390625" style="1" customWidth="1"/>
    <col min="4" max="4" width="4.50390625" style="1" customWidth="1"/>
    <col min="5" max="5" width="5.50390625" style="3" customWidth="1"/>
    <col min="6" max="6" width="6.375" style="3" customWidth="1"/>
    <col min="7" max="7" width="5.625" style="4" customWidth="1"/>
    <col min="8" max="8" width="6.50390625" style="3" customWidth="1"/>
    <col min="9" max="9" width="56.125" style="2" customWidth="1"/>
    <col min="10" max="16384" width="9.00390625" style="5" bestFit="1" customWidth="1"/>
  </cols>
  <sheetData>
    <row r="1" spans="1:15" s="6" customFormat="1" ht="36" customHeight="1">
      <c r="A1" s="80" t="s">
        <v>0</v>
      </c>
      <c r="B1" s="81"/>
      <c r="C1" s="81"/>
      <c r="D1" s="81"/>
      <c r="E1" s="81"/>
      <c r="F1" s="81"/>
      <c r="G1" s="81"/>
      <c r="H1" s="81"/>
      <c r="I1" s="82"/>
      <c r="J1" s="19"/>
      <c r="K1" s="14"/>
      <c r="L1" s="14"/>
      <c r="M1" s="14"/>
      <c r="N1" s="14"/>
      <c r="O1" s="14"/>
    </row>
    <row r="2" spans="1:15" s="6" customFormat="1" ht="27" customHeight="1">
      <c r="A2" s="83" t="s">
        <v>1</v>
      </c>
      <c r="B2" s="84"/>
      <c r="C2" s="85"/>
      <c r="D2" s="85"/>
      <c r="E2" s="85"/>
      <c r="F2" s="85"/>
      <c r="G2" s="85"/>
      <c r="H2" s="85"/>
      <c r="I2" s="85"/>
      <c r="J2" s="19"/>
      <c r="K2" s="14"/>
      <c r="L2" s="14"/>
      <c r="M2" s="14"/>
      <c r="N2" s="14"/>
      <c r="O2" s="14"/>
    </row>
    <row r="3" spans="1:15" s="6" customFormat="1" ht="27.75" customHeight="1">
      <c r="A3" s="86" t="s">
        <v>85</v>
      </c>
      <c r="B3" s="87"/>
      <c r="C3" s="87"/>
      <c r="D3" s="87"/>
      <c r="E3" s="87"/>
      <c r="F3" s="87"/>
      <c r="G3" s="87"/>
      <c r="H3" s="87"/>
      <c r="I3" s="88"/>
      <c r="J3" s="19"/>
      <c r="K3" s="14"/>
      <c r="L3" s="14"/>
      <c r="M3" s="14"/>
      <c r="N3" s="14"/>
      <c r="O3" s="14"/>
    </row>
    <row r="4" spans="1:15" s="6" customFormat="1" ht="33" customHeight="1">
      <c r="A4" s="89" t="s">
        <v>2</v>
      </c>
      <c r="B4" s="89"/>
      <c r="C4" s="89"/>
      <c r="D4" s="89"/>
      <c r="E4" s="89"/>
      <c r="F4" s="89"/>
      <c r="G4" s="89"/>
      <c r="H4" s="89"/>
      <c r="I4" s="89"/>
      <c r="J4" s="19"/>
      <c r="K4" s="14"/>
      <c r="L4" s="14"/>
      <c r="M4" s="14"/>
      <c r="N4" s="14"/>
      <c r="O4" s="14"/>
    </row>
    <row r="5" spans="1:15" s="7" customFormat="1" ht="19.5" customHeight="1">
      <c r="A5" s="110" t="s">
        <v>3</v>
      </c>
      <c r="B5" s="112" t="s">
        <v>4</v>
      </c>
      <c r="C5" s="112" t="s">
        <v>5</v>
      </c>
      <c r="D5" s="112" t="s">
        <v>6</v>
      </c>
      <c r="E5" s="90" t="s">
        <v>7</v>
      </c>
      <c r="F5" s="91"/>
      <c r="G5" s="90" t="s">
        <v>8</v>
      </c>
      <c r="H5" s="91"/>
      <c r="I5" s="112" t="s">
        <v>9</v>
      </c>
      <c r="J5" s="20"/>
      <c r="K5" s="15"/>
      <c r="L5" s="15"/>
      <c r="M5" s="15"/>
      <c r="N5" s="15"/>
      <c r="O5" s="15"/>
    </row>
    <row r="6" spans="1:15" ht="27" customHeight="1">
      <c r="A6" s="111"/>
      <c r="B6" s="113"/>
      <c r="C6" s="113"/>
      <c r="D6" s="113"/>
      <c r="E6" s="21" t="s">
        <v>10</v>
      </c>
      <c r="F6" s="21" t="s">
        <v>11</v>
      </c>
      <c r="G6" s="21" t="s">
        <v>10</v>
      </c>
      <c r="H6" s="21" t="s">
        <v>11</v>
      </c>
      <c r="I6" s="113"/>
      <c r="J6" s="22"/>
      <c r="K6" s="10"/>
      <c r="L6" s="10"/>
      <c r="M6" s="10"/>
      <c r="N6" s="10"/>
      <c r="O6" s="10"/>
    </row>
    <row r="7" spans="1:15" ht="27" customHeight="1">
      <c r="A7" s="92" t="s">
        <v>12</v>
      </c>
      <c r="B7" s="93"/>
      <c r="C7" s="24"/>
      <c r="D7" s="24"/>
      <c r="E7" s="23"/>
      <c r="F7" s="23"/>
      <c r="G7" s="24"/>
      <c r="H7" s="23"/>
      <c r="I7" s="25"/>
      <c r="J7" s="22"/>
      <c r="K7" s="10"/>
      <c r="L7" s="10"/>
      <c r="M7" s="10"/>
      <c r="N7" s="10"/>
      <c r="O7" s="10"/>
    </row>
    <row r="8" spans="1:15" s="9" customFormat="1" ht="14.25">
      <c r="A8" s="26">
        <v>1</v>
      </c>
      <c r="B8" s="27" t="s">
        <v>13</v>
      </c>
      <c r="C8" s="28">
        <v>32</v>
      </c>
      <c r="D8" s="28" t="s">
        <v>14</v>
      </c>
      <c r="E8" s="28">
        <v>0</v>
      </c>
      <c r="F8" s="29">
        <f>C8*E8</f>
        <v>0</v>
      </c>
      <c r="G8" s="28">
        <v>10</v>
      </c>
      <c r="H8" s="29">
        <f aca="true" t="shared" si="0" ref="H8:H19">C8*G8</f>
        <v>320</v>
      </c>
      <c r="I8" s="18" t="s">
        <v>15</v>
      </c>
      <c r="J8" s="22"/>
      <c r="K8" s="16"/>
      <c r="L8" s="16"/>
      <c r="M8" s="16"/>
      <c r="N8" s="16"/>
      <c r="O8" s="16"/>
    </row>
    <row r="9" spans="1:15" s="8" customFormat="1" ht="14.25">
      <c r="A9" s="26">
        <v>2</v>
      </c>
      <c r="B9" s="27" t="s">
        <v>16</v>
      </c>
      <c r="C9" s="28">
        <v>32</v>
      </c>
      <c r="D9" s="28" t="s">
        <v>14</v>
      </c>
      <c r="E9" s="28">
        <v>50</v>
      </c>
      <c r="F9" s="29">
        <f aca="true" t="shared" si="1" ref="F9:F19">E9*C9</f>
        <v>1600</v>
      </c>
      <c r="G9" s="28">
        <v>10</v>
      </c>
      <c r="H9" s="29">
        <f t="shared" si="0"/>
        <v>320</v>
      </c>
      <c r="I9" s="18" t="s">
        <v>17</v>
      </c>
      <c r="J9" s="22"/>
      <c r="K9" s="13"/>
      <c r="L9" s="13"/>
      <c r="M9" s="13"/>
      <c r="N9" s="13"/>
      <c r="O9" s="13"/>
    </row>
    <row r="10" spans="1:30" s="12" customFormat="1" ht="14.25">
      <c r="A10" s="26">
        <v>3</v>
      </c>
      <c r="B10" s="45" t="s">
        <v>18</v>
      </c>
      <c r="C10" s="46">
        <v>1</v>
      </c>
      <c r="D10" s="28" t="s">
        <v>19</v>
      </c>
      <c r="E10" s="46">
        <v>15</v>
      </c>
      <c r="F10" s="29">
        <f t="shared" si="1"/>
        <v>15</v>
      </c>
      <c r="G10" s="46">
        <v>60</v>
      </c>
      <c r="H10" s="29">
        <f t="shared" si="0"/>
        <v>60</v>
      </c>
      <c r="I10" s="47" t="s">
        <v>20</v>
      </c>
      <c r="J10" s="8"/>
      <c r="K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s="12" customFormat="1" ht="14.25">
      <c r="A11" s="26">
        <v>4</v>
      </c>
      <c r="B11" s="45" t="s">
        <v>21</v>
      </c>
      <c r="C11" s="46">
        <v>6.2</v>
      </c>
      <c r="D11" s="28" t="s">
        <v>22</v>
      </c>
      <c r="E11" s="46">
        <v>0</v>
      </c>
      <c r="F11" s="29">
        <f t="shared" si="1"/>
        <v>0</v>
      </c>
      <c r="G11" s="46">
        <v>180</v>
      </c>
      <c r="H11" s="29">
        <f t="shared" si="0"/>
        <v>1116</v>
      </c>
      <c r="I11" s="47" t="s">
        <v>23</v>
      </c>
      <c r="J11" s="8"/>
      <c r="K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</row>
    <row r="12" spans="1:30" s="12" customFormat="1" ht="14.25">
      <c r="A12" s="26">
        <v>6</v>
      </c>
      <c r="B12" s="45" t="s">
        <v>24</v>
      </c>
      <c r="C12" s="46">
        <f>1.5*2.5</f>
        <v>3.75</v>
      </c>
      <c r="D12" s="28" t="s">
        <v>14</v>
      </c>
      <c r="E12" s="46">
        <v>45</v>
      </c>
      <c r="F12" s="29">
        <f t="shared" si="1"/>
        <v>168.75</v>
      </c>
      <c r="G12" s="46">
        <v>40</v>
      </c>
      <c r="H12" s="29">
        <f t="shared" si="0"/>
        <v>150</v>
      </c>
      <c r="I12" s="47" t="s">
        <v>25</v>
      </c>
      <c r="J12" s="8"/>
      <c r="K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s="12" customFormat="1" ht="14.25">
      <c r="A13" s="26">
        <v>7</v>
      </c>
      <c r="B13" s="45" t="s">
        <v>26</v>
      </c>
      <c r="C13" s="46">
        <v>16</v>
      </c>
      <c r="D13" s="28" t="s">
        <v>22</v>
      </c>
      <c r="E13" s="46">
        <v>25</v>
      </c>
      <c r="F13" s="29">
        <f t="shared" si="1"/>
        <v>400</v>
      </c>
      <c r="G13" s="46">
        <v>5</v>
      </c>
      <c r="H13" s="29">
        <f t="shared" si="0"/>
        <v>80</v>
      </c>
      <c r="I13" s="47" t="s">
        <v>27</v>
      </c>
      <c r="J13" s="8"/>
      <c r="K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s="12" customFormat="1" ht="14.25">
      <c r="A14" s="26">
        <v>8</v>
      </c>
      <c r="B14" s="45" t="s">
        <v>28</v>
      </c>
      <c r="C14" s="46">
        <f>2*2.5</f>
        <v>5</v>
      </c>
      <c r="D14" s="28" t="s">
        <v>14</v>
      </c>
      <c r="E14" s="46">
        <v>58</v>
      </c>
      <c r="F14" s="29">
        <f t="shared" si="1"/>
        <v>290</v>
      </c>
      <c r="G14" s="46">
        <v>40</v>
      </c>
      <c r="H14" s="29">
        <f t="shared" si="0"/>
        <v>200</v>
      </c>
      <c r="I14" s="47" t="s">
        <v>25</v>
      </c>
      <c r="J14" s="8"/>
      <c r="K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</row>
    <row r="15" spans="1:30" s="12" customFormat="1" ht="14.25">
      <c r="A15" s="26">
        <v>9</v>
      </c>
      <c r="B15" s="45" t="s">
        <v>29</v>
      </c>
      <c r="C15" s="46">
        <v>1</v>
      </c>
      <c r="D15" s="28" t="s">
        <v>30</v>
      </c>
      <c r="E15" s="46">
        <v>750</v>
      </c>
      <c r="F15" s="29">
        <f t="shared" si="1"/>
        <v>750</v>
      </c>
      <c r="G15" s="46">
        <v>120</v>
      </c>
      <c r="H15" s="29">
        <f t="shared" si="0"/>
        <v>120</v>
      </c>
      <c r="I15" s="47" t="s">
        <v>31</v>
      </c>
      <c r="J15" s="8"/>
      <c r="K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s="12" customFormat="1" ht="14.25">
      <c r="A16" s="26">
        <v>10</v>
      </c>
      <c r="B16" s="45" t="s">
        <v>32</v>
      </c>
      <c r="C16" s="46">
        <v>2</v>
      </c>
      <c r="D16" s="28" t="s">
        <v>33</v>
      </c>
      <c r="E16" s="46">
        <v>200</v>
      </c>
      <c r="F16" s="29">
        <f t="shared" si="1"/>
        <v>400</v>
      </c>
      <c r="G16" s="46">
        <v>50</v>
      </c>
      <c r="H16" s="29">
        <f t="shared" si="0"/>
        <v>100</v>
      </c>
      <c r="I16" s="47" t="s">
        <v>34</v>
      </c>
      <c r="J16" s="8"/>
      <c r="K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s="12" customFormat="1" ht="14.25">
      <c r="A17" s="26">
        <v>11</v>
      </c>
      <c r="B17" s="45" t="s">
        <v>35</v>
      </c>
      <c r="C17" s="46">
        <v>1</v>
      </c>
      <c r="D17" s="28" t="s">
        <v>30</v>
      </c>
      <c r="E17" s="46">
        <v>800</v>
      </c>
      <c r="F17" s="29">
        <f t="shared" si="1"/>
        <v>800</v>
      </c>
      <c r="G17" s="46">
        <v>120</v>
      </c>
      <c r="H17" s="29">
        <f t="shared" si="0"/>
        <v>120</v>
      </c>
      <c r="I17" s="47" t="s">
        <v>36</v>
      </c>
      <c r="J17" s="8"/>
      <c r="K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s="12" customFormat="1" ht="14.25">
      <c r="A18" s="26">
        <v>12</v>
      </c>
      <c r="B18" s="45" t="s">
        <v>37</v>
      </c>
      <c r="C18" s="46">
        <f>1.2*2.5</f>
        <v>3</v>
      </c>
      <c r="D18" s="28" t="s">
        <v>14</v>
      </c>
      <c r="E18" s="46">
        <v>120</v>
      </c>
      <c r="F18" s="29">
        <f t="shared" si="1"/>
        <v>360</v>
      </c>
      <c r="G18" s="46">
        <v>30</v>
      </c>
      <c r="H18" s="29">
        <f t="shared" si="0"/>
        <v>90</v>
      </c>
      <c r="I18" s="47" t="s">
        <v>38</v>
      </c>
      <c r="J18" s="8"/>
      <c r="K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s="79" customFormat="1" ht="14.25">
      <c r="A19" s="28">
        <v>14</v>
      </c>
      <c r="B19" s="45" t="s">
        <v>39</v>
      </c>
      <c r="C19" s="46">
        <v>1</v>
      </c>
      <c r="D19" s="28" t="s">
        <v>19</v>
      </c>
      <c r="E19" s="46">
        <v>150</v>
      </c>
      <c r="F19" s="29">
        <f t="shared" si="1"/>
        <v>150</v>
      </c>
      <c r="G19" s="46">
        <v>400</v>
      </c>
      <c r="H19" s="29">
        <f t="shared" si="0"/>
        <v>400</v>
      </c>
      <c r="I19" s="77" t="s">
        <v>40</v>
      </c>
      <c r="J19" s="78"/>
      <c r="K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</row>
    <row r="20" spans="1:29" s="48" customFormat="1" ht="18" customHeight="1">
      <c r="A20" s="73" t="s">
        <v>41</v>
      </c>
      <c r="B20" s="71" t="s">
        <v>42</v>
      </c>
      <c r="C20" s="72"/>
      <c r="D20" s="72"/>
      <c r="E20" s="72"/>
      <c r="F20" s="72"/>
      <c r="G20" s="72"/>
      <c r="H20" s="75"/>
      <c r="I20" s="74"/>
      <c r="J20" s="10"/>
      <c r="K20" s="10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30" s="12" customFormat="1" ht="24">
      <c r="A21" s="26">
        <v>1</v>
      </c>
      <c r="B21" s="45" t="s">
        <v>42</v>
      </c>
      <c r="C21" s="46">
        <v>32</v>
      </c>
      <c r="D21" s="28" t="s">
        <v>14</v>
      </c>
      <c r="E21" s="46">
        <v>30</v>
      </c>
      <c r="F21" s="29">
        <f aca="true" t="shared" si="2" ref="F21:F26">E21*C21</f>
        <v>960</v>
      </c>
      <c r="G21" s="46">
        <v>30</v>
      </c>
      <c r="H21" s="29">
        <f aca="true" t="shared" si="3" ref="H21:H26">C21*G21</f>
        <v>960</v>
      </c>
      <c r="I21" s="47" t="s">
        <v>43</v>
      </c>
      <c r="J21" s="8"/>
      <c r="K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s="12" customFormat="1" ht="14.25">
      <c r="A22" s="26">
        <v>2</v>
      </c>
      <c r="B22" s="45" t="s">
        <v>44</v>
      </c>
      <c r="C22" s="46">
        <v>1</v>
      </c>
      <c r="D22" s="28" t="s">
        <v>19</v>
      </c>
      <c r="E22" s="46">
        <v>400</v>
      </c>
      <c r="F22" s="29">
        <f t="shared" si="2"/>
        <v>400</v>
      </c>
      <c r="G22" s="46">
        <v>60</v>
      </c>
      <c r="H22" s="29">
        <f t="shared" si="3"/>
        <v>60</v>
      </c>
      <c r="I22" s="47" t="s">
        <v>45</v>
      </c>
      <c r="J22" s="8"/>
      <c r="K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s="12" customFormat="1" ht="14.25">
      <c r="A23" s="26">
        <v>3</v>
      </c>
      <c r="B23" s="45" t="s">
        <v>46</v>
      </c>
      <c r="C23" s="46">
        <v>3</v>
      </c>
      <c r="D23" s="28" t="s">
        <v>47</v>
      </c>
      <c r="E23" s="46">
        <v>20</v>
      </c>
      <c r="F23" s="29">
        <f t="shared" si="2"/>
        <v>60</v>
      </c>
      <c r="G23" s="46">
        <v>0</v>
      </c>
      <c r="H23" s="29">
        <f t="shared" si="3"/>
        <v>0</v>
      </c>
      <c r="I23" s="47" t="s">
        <v>48</v>
      </c>
      <c r="J23" s="8"/>
      <c r="K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s="12" customFormat="1" ht="14.25">
      <c r="A24" s="26">
        <v>4</v>
      </c>
      <c r="B24" s="45" t="s">
        <v>49</v>
      </c>
      <c r="C24" s="46">
        <v>1</v>
      </c>
      <c r="D24" s="28" t="s">
        <v>47</v>
      </c>
      <c r="E24" s="46">
        <v>60</v>
      </c>
      <c r="F24" s="29">
        <f t="shared" si="2"/>
        <v>60</v>
      </c>
      <c r="G24" s="46">
        <v>0</v>
      </c>
      <c r="H24" s="29">
        <f t="shared" si="3"/>
        <v>0</v>
      </c>
      <c r="I24" s="47" t="s">
        <v>50</v>
      </c>
      <c r="J24" s="8"/>
      <c r="K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s="12" customFormat="1" ht="14.25">
      <c r="A25" s="26">
        <v>5</v>
      </c>
      <c r="B25" s="45" t="s">
        <v>51</v>
      </c>
      <c r="C25" s="46">
        <v>8</v>
      </c>
      <c r="D25" s="28" t="s">
        <v>52</v>
      </c>
      <c r="E25" s="46">
        <v>341</v>
      </c>
      <c r="F25" s="29">
        <f t="shared" si="2"/>
        <v>2728</v>
      </c>
      <c r="G25" s="46">
        <v>0</v>
      </c>
      <c r="H25" s="29">
        <f t="shared" si="3"/>
        <v>0</v>
      </c>
      <c r="I25" s="47" t="s">
        <v>53</v>
      </c>
      <c r="J25" s="8"/>
      <c r="K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s="12" customFormat="1" ht="14.25">
      <c r="A26" s="26">
        <v>6</v>
      </c>
      <c r="B26" s="45" t="s">
        <v>54</v>
      </c>
      <c r="C26" s="46">
        <v>1</v>
      </c>
      <c r="D26" s="28" t="s">
        <v>47</v>
      </c>
      <c r="E26" s="46">
        <v>240</v>
      </c>
      <c r="F26" s="29">
        <f t="shared" si="2"/>
        <v>240</v>
      </c>
      <c r="G26" s="46">
        <v>0</v>
      </c>
      <c r="H26" s="29">
        <f t="shared" si="3"/>
        <v>0</v>
      </c>
      <c r="I26" s="47" t="s">
        <v>55</v>
      </c>
      <c r="J26" s="8"/>
      <c r="K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15" s="49" customFormat="1" ht="17.25" customHeight="1">
      <c r="A27" s="54" t="s">
        <v>56</v>
      </c>
      <c r="B27" s="55" t="s">
        <v>57</v>
      </c>
      <c r="C27" s="94" t="s">
        <v>58</v>
      </c>
      <c r="D27" s="95"/>
      <c r="E27" s="96"/>
      <c r="F27" s="56">
        <f>SUM(F8:F26)</f>
        <v>9381.75</v>
      </c>
      <c r="G27" s="54" t="s">
        <v>8</v>
      </c>
      <c r="H27" s="56">
        <f>SUM(H8:H26)</f>
        <v>4096</v>
      </c>
      <c r="I27" s="57" t="s">
        <v>57</v>
      </c>
      <c r="J27" s="32"/>
      <c r="K27" s="17"/>
      <c r="L27" s="17"/>
      <c r="M27" s="17"/>
      <c r="N27" s="17"/>
      <c r="O27" s="17"/>
    </row>
    <row r="28" spans="1:256" s="50" customFormat="1" ht="18" customHeight="1">
      <c r="A28" s="58" t="s">
        <v>59</v>
      </c>
      <c r="B28" s="59" t="s">
        <v>60</v>
      </c>
      <c r="C28" s="97" t="s">
        <v>61</v>
      </c>
      <c r="D28" s="98"/>
      <c r="E28" s="99"/>
      <c r="F28" s="100">
        <f>(F27+H27)*0.15</f>
        <v>2021.6625</v>
      </c>
      <c r="G28" s="101"/>
      <c r="H28" s="102"/>
      <c r="I28" s="60"/>
      <c r="J28" s="32"/>
      <c r="K28" s="17"/>
      <c r="L28" s="17"/>
      <c r="M28" s="17"/>
      <c r="N28" s="17"/>
      <c r="O28" s="17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70"/>
      <c r="CV28" s="70"/>
      <c r="CW28" s="70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0"/>
      <c r="DN28" s="70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0"/>
      <c r="EE28" s="70"/>
      <c r="EF28" s="70"/>
      <c r="EG28" s="70"/>
      <c r="EH28" s="70"/>
      <c r="EI28" s="70"/>
      <c r="EJ28" s="70"/>
      <c r="EK28" s="70"/>
      <c r="EL28" s="70"/>
      <c r="EM28" s="70"/>
      <c r="EN28" s="70"/>
      <c r="EO28" s="70"/>
      <c r="EP28" s="70"/>
      <c r="EQ28" s="70"/>
      <c r="ER28" s="70"/>
      <c r="ES28" s="70"/>
      <c r="ET28" s="70"/>
      <c r="EU28" s="70"/>
      <c r="EV28" s="70"/>
      <c r="EW28" s="70"/>
      <c r="EX28" s="70"/>
      <c r="EY28" s="70"/>
      <c r="EZ28" s="70"/>
      <c r="FA28" s="70"/>
      <c r="FB28" s="70"/>
      <c r="FC28" s="70"/>
      <c r="FD28" s="70"/>
      <c r="FE28" s="70"/>
      <c r="FF28" s="70"/>
      <c r="FG28" s="70"/>
      <c r="FH28" s="70"/>
      <c r="FI28" s="70"/>
      <c r="FJ28" s="70"/>
      <c r="FK28" s="70"/>
      <c r="FL28" s="70"/>
      <c r="FM28" s="70"/>
      <c r="FN28" s="70"/>
      <c r="FO28" s="70"/>
      <c r="FP28" s="70"/>
      <c r="FQ28" s="70"/>
      <c r="FR28" s="70"/>
      <c r="FS28" s="70"/>
      <c r="FT28" s="70"/>
      <c r="FU28" s="70"/>
      <c r="FV28" s="70"/>
      <c r="FW28" s="70"/>
      <c r="FX28" s="70"/>
      <c r="FY28" s="70"/>
      <c r="FZ28" s="70"/>
      <c r="GA28" s="70"/>
      <c r="GB28" s="70"/>
      <c r="GC28" s="70"/>
      <c r="GD28" s="70"/>
      <c r="GE28" s="70"/>
      <c r="GF28" s="70"/>
      <c r="GG28" s="70"/>
      <c r="GH28" s="70"/>
      <c r="GI28" s="70"/>
      <c r="GJ28" s="70"/>
      <c r="GK28" s="70"/>
      <c r="GL28" s="70"/>
      <c r="GM28" s="70"/>
      <c r="GN28" s="70"/>
      <c r="GO28" s="70"/>
      <c r="GP28" s="70"/>
      <c r="GQ28" s="70"/>
      <c r="GR28" s="70"/>
      <c r="GS28" s="70"/>
      <c r="GT28" s="70"/>
      <c r="GU28" s="70"/>
      <c r="GV28" s="70"/>
      <c r="GW28" s="70"/>
      <c r="GX28" s="70"/>
      <c r="GY28" s="70"/>
      <c r="GZ28" s="70"/>
      <c r="HA28" s="70"/>
      <c r="HB28" s="70"/>
      <c r="HC28" s="70"/>
      <c r="HD28" s="70"/>
      <c r="HE28" s="70"/>
      <c r="HF28" s="70"/>
      <c r="HG28" s="70"/>
      <c r="HH28" s="70"/>
      <c r="HI28" s="70"/>
      <c r="HJ28" s="70"/>
      <c r="HK28" s="70"/>
      <c r="HL28" s="70"/>
      <c r="HM28" s="70"/>
      <c r="HN28" s="70"/>
      <c r="HO28" s="70"/>
      <c r="HP28" s="70"/>
      <c r="HQ28" s="70"/>
      <c r="HR28" s="70"/>
      <c r="HS28" s="70"/>
      <c r="HT28" s="70"/>
      <c r="HU28" s="70"/>
      <c r="HV28" s="70"/>
      <c r="HW28" s="70"/>
      <c r="HX28" s="70"/>
      <c r="HY28" s="70"/>
      <c r="HZ28" s="70"/>
      <c r="IA28" s="70"/>
      <c r="IB28" s="70"/>
      <c r="IC28" s="70"/>
      <c r="ID28" s="70"/>
      <c r="IE28" s="70"/>
      <c r="IF28" s="70"/>
      <c r="IG28" s="70"/>
      <c r="IH28" s="70"/>
      <c r="II28" s="70"/>
      <c r="IJ28" s="70"/>
      <c r="IK28" s="70"/>
      <c r="IL28" s="70"/>
      <c r="IM28" s="70"/>
      <c r="IN28" s="70"/>
      <c r="IO28" s="70"/>
      <c r="IP28" s="70"/>
      <c r="IQ28" s="70"/>
      <c r="IR28" s="70"/>
      <c r="IS28" s="70"/>
      <c r="IT28" s="70"/>
      <c r="IU28" s="70"/>
      <c r="IV28" s="70"/>
    </row>
    <row r="29" spans="1:30" s="48" customFormat="1" ht="26.25" customHeight="1">
      <c r="A29" s="53">
        <v>1</v>
      </c>
      <c r="B29" s="52" t="s">
        <v>62</v>
      </c>
      <c r="C29" s="53">
        <v>1</v>
      </c>
      <c r="D29" s="53" t="s">
        <v>19</v>
      </c>
      <c r="E29" s="53">
        <v>0</v>
      </c>
      <c r="F29" s="28">
        <f>E29*C29</f>
        <v>0</v>
      </c>
      <c r="G29" s="53">
        <v>800</v>
      </c>
      <c r="H29" s="28">
        <f>G29</f>
        <v>800</v>
      </c>
      <c r="I29" s="51" t="s">
        <v>63</v>
      </c>
      <c r="J29" s="32"/>
      <c r="K29" s="17"/>
      <c r="L29" s="17"/>
      <c r="M29" s="17"/>
      <c r="N29" s="17"/>
      <c r="O29" s="1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</row>
    <row r="30" spans="1:30" s="48" customFormat="1" ht="14.25">
      <c r="A30" s="53">
        <v>2</v>
      </c>
      <c r="B30" s="52" t="s">
        <v>64</v>
      </c>
      <c r="C30" s="53">
        <v>1</v>
      </c>
      <c r="D30" s="53" t="s">
        <v>19</v>
      </c>
      <c r="E30" s="53">
        <v>100</v>
      </c>
      <c r="F30" s="28">
        <f>E30*C30</f>
        <v>100</v>
      </c>
      <c r="G30" s="53">
        <v>1200</v>
      </c>
      <c r="H30" s="28">
        <f>G30</f>
        <v>1200</v>
      </c>
      <c r="I30" s="61" t="s">
        <v>65</v>
      </c>
      <c r="J30" s="32"/>
      <c r="K30" s="17"/>
      <c r="L30" s="17"/>
      <c r="M30" s="17"/>
      <c r="N30" s="17"/>
      <c r="O30" s="17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s="48" customFormat="1" ht="14.25">
      <c r="A31" s="53">
        <v>3</v>
      </c>
      <c r="B31" s="63" t="s">
        <v>66</v>
      </c>
      <c r="C31" s="64">
        <v>1</v>
      </c>
      <c r="D31" s="64" t="s">
        <v>19</v>
      </c>
      <c r="E31" s="64">
        <v>0</v>
      </c>
      <c r="F31" s="46">
        <f>E31*C31</f>
        <v>0</v>
      </c>
      <c r="G31" s="64">
        <v>400</v>
      </c>
      <c r="H31" s="46">
        <f>G31</f>
        <v>400</v>
      </c>
      <c r="I31" s="65" t="s">
        <v>67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9" s="9" customFormat="1" ht="14.25">
      <c r="A32" s="53">
        <v>4</v>
      </c>
      <c r="B32" s="67" t="s">
        <v>68</v>
      </c>
      <c r="C32" s="66">
        <v>1</v>
      </c>
      <c r="D32" s="64" t="s">
        <v>19</v>
      </c>
      <c r="E32" s="66">
        <v>100</v>
      </c>
      <c r="F32" s="68">
        <f>E32*C32</f>
        <v>100</v>
      </c>
      <c r="G32" s="66">
        <v>300</v>
      </c>
      <c r="H32" s="68">
        <f>G32*C32</f>
        <v>300</v>
      </c>
      <c r="I32" s="69" t="s">
        <v>69</v>
      </c>
    </row>
    <row r="33" spans="1:9" s="9" customFormat="1" ht="14.25">
      <c r="A33" s="53">
        <v>5</v>
      </c>
      <c r="B33" s="76" t="s">
        <v>70</v>
      </c>
      <c r="C33" s="66">
        <v>1</v>
      </c>
      <c r="D33" s="64" t="s">
        <v>19</v>
      </c>
      <c r="E33" s="66">
        <v>800</v>
      </c>
      <c r="F33" s="68">
        <f>E33*C33</f>
        <v>800</v>
      </c>
      <c r="G33" s="66">
        <v>300</v>
      </c>
      <c r="H33" s="68">
        <f>G33*C33</f>
        <v>300</v>
      </c>
      <c r="I33" s="65"/>
    </row>
    <row r="34" spans="1:256" ht="14.25">
      <c r="A34" s="33"/>
      <c r="B34" s="34" t="s">
        <v>11</v>
      </c>
      <c r="C34" s="103" t="s">
        <v>71</v>
      </c>
      <c r="D34" s="104"/>
      <c r="E34" s="105"/>
      <c r="F34" s="100">
        <f>F27+H27+F28+H29+H30+F30+H31+H32+F32+H33+F33</f>
        <v>19499.4125</v>
      </c>
      <c r="G34" s="101"/>
      <c r="H34" s="102"/>
      <c r="I34" s="35"/>
      <c r="J34" s="32"/>
      <c r="K34" s="17"/>
      <c r="L34" s="17"/>
      <c r="M34" s="17"/>
      <c r="N34" s="17"/>
      <c r="O34" s="17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  <row r="35" spans="1:256" ht="14.25">
      <c r="A35" s="33"/>
      <c r="B35" s="34" t="s">
        <v>72</v>
      </c>
      <c r="C35" s="103" t="s">
        <v>73</v>
      </c>
      <c r="D35" s="104"/>
      <c r="E35" s="105"/>
      <c r="F35" s="100">
        <f>F34*6.93%</f>
        <v>1351.30928625</v>
      </c>
      <c r="G35" s="101"/>
      <c r="H35" s="102"/>
      <c r="I35" s="35"/>
      <c r="J35" s="32"/>
      <c r="K35" s="17"/>
      <c r="L35" s="17"/>
      <c r="M35" s="17"/>
      <c r="N35" s="17"/>
      <c r="O35" s="17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</row>
    <row r="36" spans="1:256" ht="14.25">
      <c r="A36" s="33"/>
      <c r="B36" s="62" t="s">
        <v>74</v>
      </c>
      <c r="C36" s="103" t="s">
        <v>75</v>
      </c>
      <c r="D36" s="104"/>
      <c r="E36" s="105"/>
      <c r="F36" s="100">
        <f>F34+F35</f>
        <v>20850.72178625</v>
      </c>
      <c r="G36" s="101"/>
      <c r="H36" s="102"/>
      <c r="I36" s="35"/>
      <c r="J36" s="32"/>
      <c r="K36" s="17"/>
      <c r="L36" s="17"/>
      <c r="M36" s="17"/>
      <c r="N36" s="17"/>
      <c r="O36" s="17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256" s="10" customFormat="1" ht="14.25">
      <c r="A37" s="31" t="s">
        <v>76</v>
      </c>
      <c r="B37" s="36"/>
      <c r="C37" s="31"/>
      <c r="D37" s="31"/>
      <c r="E37" s="37"/>
      <c r="F37" s="37"/>
      <c r="G37" s="38"/>
      <c r="H37" s="37"/>
      <c r="I37" s="36" t="s">
        <v>77</v>
      </c>
      <c r="J37" s="32"/>
      <c r="K37" s="17"/>
      <c r="L37" s="17"/>
      <c r="M37" s="17"/>
      <c r="N37" s="17"/>
      <c r="O37" s="1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</row>
    <row r="38" spans="1:256" s="11" customFormat="1" ht="18" customHeight="1">
      <c r="A38" s="39" t="s">
        <v>78</v>
      </c>
      <c r="B38" s="106" t="s">
        <v>79</v>
      </c>
      <c r="C38" s="106"/>
      <c r="D38" s="106"/>
      <c r="E38" s="106"/>
      <c r="F38" s="106"/>
      <c r="G38" s="106"/>
      <c r="H38" s="106"/>
      <c r="I38" s="106"/>
      <c r="J38" s="32"/>
      <c r="K38" s="17"/>
      <c r="L38" s="17"/>
      <c r="M38" s="17"/>
      <c r="N38" s="17"/>
      <c r="O38" s="17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11" customFormat="1" ht="18" customHeight="1">
      <c r="A39" s="39" t="s">
        <v>78</v>
      </c>
      <c r="B39" s="107" t="s">
        <v>80</v>
      </c>
      <c r="C39" s="107"/>
      <c r="D39" s="107"/>
      <c r="E39" s="107"/>
      <c r="F39" s="107"/>
      <c r="G39" s="107"/>
      <c r="H39" s="107"/>
      <c r="I39" s="107"/>
      <c r="J39" s="40"/>
      <c r="K39" s="2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10" ht="14.25">
      <c r="A40" s="41" t="s">
        <v>78</v>
      </c>
      <c r="B40" s="108" t="s">
        <v>81</v>
      </c>
      <c r="C40" s="108"/>
      <c r="D40" s="108"/>
      <c r="E40" s="108"/>
      <c r="F40" s="108"/>
      <c r="G40" s="108"/>
      <c r="H40" s="108"/>
      <c r="I40" s="108"/>
      <c r="J40" s="30"/>
    </row>
    <row r="41" spans="1:10" ht="14.25">
      <c r="A41" s="41" t="s">
        <v>78</v>
      </c>
      <c r="B41" s="108" t="s">
        <v>82</v>
      </c>
      <c r="C41" s="108"/>
      <c r="D41" s="108"/>
      <c r="E41" s="108"/>
      <c r="F41" s="108"/>
      <c r="G41" s="108"/>
      <c r="H41" s="108"/>
      <c r="I41" s="108"/>
      <c r="J41" s="30"/>
    </row>
    <row r="42" spans="1:10" ht="14.25">
      <c r="A42" s="41"/>
      <c r="B42" s="40"/>
      <c r="C42" s="40"/>
      <c r="D42" s="40"/>
      <c r="E42" s="40"/>
      <c r="F42" s="40"/>
      <c r="G42" s="40"/>
      <c r="H42" s="40"/>
      <c r="I42" s="40"/>
      <c r="J42" s="30"/>
    </row>
    <row r="43" spans="1:10" ht="18.75" customHeight="1">
      <c r="A43" s="42"/>
      <c r="B43" s="109" t="s">
        <v>83</v>
      </c>
      <c r="C43" s="109"/>
      <c r="D43" s="42"/>
      <c r="E43" s="43"/>
      <c r="F43" s="43"/>
      <c r="G43" s="44"/>
      <c r="H43" s="43"/>
      <c r="I43" s="40" t="s">
        <v>84</v>
      </c>
      <c r="J43" s="30"/>
    </row>
    <row r="44" spans="1:10" ht="18.75" customHeight="1">
      <c r="A44" s="42"/>
      <c r="B44" s="40"/>
      <c r="C44" s="42"/>
      <c r="D44" s="42"/>
      <c r="E44" s="43"/>
      <c r="F44" s="43"/>
      <c r="G44" s="44"/>
      <c r="H44" s="43"/>
      <c r="I44" s="40"/>
      <c r="J44" s="30"/>
    </row>
    <row r="45" spans="1:11" ht="18.75" customHeight="1">
      <c r="A45" s="42"/>
      <c r="B45" s="109" t="s">
        <v>86</v>
      </c>
      <c r="C45" s="109"/>
      <c r="D45" s="109"/>
      <c r="E45" s="43"/>
      <c r="F45" s="43"/>
      <c r="G45" s="44"/>
      <c r="H45" s="109" t="s">
        <v>87</v>
      </c>
      <c r="I45" s="109"/>
      <c r="J45" s="42"/>
      <c r="K45" s="42"/>
    </row>
    <row r="46" spans="1:10" ht="14.25">
      <c r="A46" s="42"/>
      <c r="B46" s="40"/>
      <c r="C46" s="42"/>
      <c r="D46" s="42"/>
      <c r="E46" s="43"/>
      <c r="F46" s="43"/>
      <c r="G46" s="44"/>
      <c r="H46" s="43"/>
      <c r="I46" s="40"/>
      <c r="J46" s="30"/>
    </row>
  </sheetData>
  <mergeCells count="28">
    <mergeCell ref="B43:C43"/>
    <mergeCell ref="B45:D45"/>
    <mergeCell ref="H45:I45"/>
    <mergeCell ref="A5:A6"/>
    <mergeCell ref="B5:B6"/>
    <mergeCell ref="C5:C6"/>
    <mergeCell ref="D5:D6"/>
    <mergeCell ref="I5:I6"/>
    <mergeCell ref="B38:I38"/>
    <mergeCell ref="B39:I39"/>
    <mergeCell ref="B40:I40"/>
    <mergeCell ref="B41:I41"/>
    <mergeCell ref="C35:E35"/>
    <mergeCell ref="F35:H35"/>
    <mergeCell ref="C36:E36"/>
    <mergeCell ref="F36:H36"/>
    <mergeCell ref="C28:E28"/>
    <mergeCell ref="F28:H28"/>
    <mergeCell ref="C34:E34"/>
    <mergeCell ref="F34:H34"/>
    <mergeCell ref="E5:F5"/>
    <mergeCell ref="G5:H5"/>
    <mergeCell ref="A7:B7"/>
    <mergeCell ref="C27:E27"/>
    <mergeCell ref="A1:I1"/>
    <mergeCell ref="A2:I2"/>
    <mergeCell ref="A3:I3"/>
    <mergeCell ref="A4:I4"/>
  </mergeCells>
  <printOptions/>
  <pageMargins left="0.39305555555555555" right="0" top="0.5111111111111111" bottom="0.5902777777777778" header="0.15902777777777777" footer="0.11805555555555555"/>
  <pageSetup horizontalDpi="600" verticalDpi="600" orientation="portrait" paperSize="9" scale="8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2012-04-30T02:15:02Z</cp:lastPrinted>
  <dcterms:created xsi:type="dcterms:W3CDTF">2006-09-24T05:52:42Z</dcterms:created>
  <dcterms:modified xsi:type="dcterms:W3CDTF">2012-05-27T02:32:18Z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</Properties>
</file>