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方案" sheetId="1" r:id="rId1"/>
  </sheets>
  <definedNames>
    <definedName name="_xlnm.Print_Area" localSheetId="0">'方案'!$A$1:$I$109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<sst xmlns="http://schemas.openxmlformats.org/spreadsheetml/2006/main" count="365" uniqueCount="196">
  <si>
    <t>北京齐家盛装饰南昌分公司工程报价单</t>
  </si>
  <si>
    <t>工程地址：幸福时光</t>
  </si>
  <si>
    <t>业主： 朱姐         电话：             邮箱：</t>
  </si>
  <si>
    <t>齐家盛装饰部分材料品牌说明</t>
  </si>
  <si>
    <t xml:space="preserve">板  材
</t>
  </si>
  <si>
    <t xml:space="preserve">上新，佳家鼠，千年舟等E1级或E0级工程专用大芯板和直接板,同品牌系列饰面板及木线条（千年舟E1级板材按公司现有报价上浮30元/㎡，千年舟E0级上浮45元/㎡）,如市场缺货，可用同等品质、同等价位的其它品牌代替。石膏板为北京产龙牌纸面石膏板，厚度为9mm。
</t>
  </si>
  <si>
    <t>木器漆</t>
  </si>
  <si>
    <t>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</si>
  <si>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</si>
  <si>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多乐士腻子粉，多乐士家丽安净味，多乐士无添加，多乐士金装五合一，立邦丽易涂优，立邦绮得丽，立邦净味120二合一.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</si>
  <si>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</si>
  <si>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</t>
  </si>
  <si>
    <t>弱电线</t>
  </si>
  <si>
    <t>电视线、网络线、电话线采用中国名牌“熊猫”品牌。音响线业主自购。</t>
  </si>
  <si>
    <t>防  水</t>
  </si>
  <si>
    <t>雷邦士牌防水涂料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</si>
  <si>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</si>
  <si>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</si>
  <si>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</si>
  <si>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</si>
  <si>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</si>
  <si>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</si>
  <si>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</si>
  <si>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海螺牌32.5硅酸盐水泥，江西生产。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</si>
  <si>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</si>
  <si>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</si>
  <si>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</si>
  <si>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</si>
  <si>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</si>
  <si>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</si>
  <si>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</si>
  <si>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</si>
  <si>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</si>
  <si>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</si>
  <si>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</si>
  <si>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</si>
  <si>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墙面膏灰局部批荡找平，墙面开槽处石膏找平，贴布，挂网或滚涂墙固等。</t>
  </si>
  <si>
    <t>顶面刷漆</t>
  </si>
  <si>
    <t>批刮多乐士腻子二遍，打磨平整。刷底漆一遍，多乐士家丽安净味面漆二遍。</t>
  </si>
  <si>
    <t>墙面刷漆</t>
  </si>
  <si>
    <t>地面防潮处理</t>
  </si>
  <si>
    <t>地面刷地坪宝作防潮处理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</si>
  <si>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</si>
  <si>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</si>
  <si>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贴暗装踢脚线</t>
  </si>
  <si>
    <t>m</t>
  </si>
  <si>
    <t>海螺牌32.5硅酸盐水泥、中砂水泥沙浆铺贴。</t>
  </si>
  <si>
    <t>地面保护</t>
  </si>
  <si>
    <t>专用地面保护膜.</t>
  </si>
  <si>
    <t>过门石</t>
  </si>
  <si>
    <t>块</t>
  </si>
  <si>
    <t>水泥砂浆铺贴过门石（主材业主自购）。</t>
  </si>
  <si>
    <t>客厅造型吊顶</t>
  </si>
  <si>
    <t>轻钢龙骨做骨架，制作规格为400mm*400mm,龙牌石膏板饰面，吊平顶。石膏板拼接处留缝3-8mm，快粘粉或石膏粉填充，牛皮纸或绷带粘缝处理，自攻钉刷防锈漆。(不含木质线条、石膏线条、木质雕花）含主卧窗台处平顶。</t>
  </si>
  <si>
    <t>餐厅造型吊顶</t>
  </si>
  <si>
    <t>过道吊平顶</t>
  </si>
  <si>
    <t>电视背景墙</t>
  </si>
  <si>
    <t>项</t>
  </si>
  <si>
    <t>详见施工图</t>
  </si>
  <si>
    <t>拆除推拉门</t>
  </si>
  <si>
    <t>樘</t>
  </si>
  <si>
    <t>人工费，含修补。</t>
  </si>
  <si>
    <t>拆除阳台护栏</t>
  </si>
  <si>
    <t>原有推拉门安装</t>
  </si>
  <si>
    <t>原有推拉门安装，含辅料。</t>
  </si>
  <si>
    <t>二、主卧</t>
  </si>
  <si>
    <t>拆除飘窗</t>
  </si>
  <si>
    <t>仅人工费。</t>
  </si>
  <si>
    <t>地面找平</t>
  </si>
  <si>
    <t>1、原地面清理，强度32.5普通硅酸盐水泥（钻牌、华新、海螺）、中砂水泥沙浆抹平。2、找平厚度平均不超过40mm，超过此厚度另增加每平方10元。</t>
  </si>
  <si>
    <t>墙面做防水</t>
  </si>
  <si>
    <t>墙面刷雷邦士韧性防水涂料。高度1.8米</t>
  </si>
  <si>
    <t>三、老人房</t>
  </si>
  <si>
    <t>四、小孩房</t>
  </si>
  <si>
    <t>开门洞</t>
  </si>
  <si>
    <t>五、厨房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</si>
  <si>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</si>
  <si>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</si>
  <si>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水泥砂浆铺贴过门石。（大理石业主自购）</t>
  </si>
  <si>
    <t>包立管</t>
  </si>
  <si>
    <t>根</t>
  </si>
  <si>
    <t>红砖包管,水泥沙浆抹灰（不含表层装饰）宽度350mm以下，超出另计</t>
  </si>
  <si>
    <t>拆墙</t>
  </si>
  <si>
    <t>六、卫生间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</si>
  <si>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</si>
  <si>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地面做防水</t>
  </si>
  <si>
    <t>地面刷雷邦士韧性防水涂料两遍。</t>
  </si>
  <si>
    <t>地漏安装</t>
  </si>
  <si>
    <t>人工安装，地漏业主自购。</t>
  </si>
  <si>
    <t>地面抬高</t>
  </si>
  <si>
    <t>地面抬高，水泥砂浆抹平。</t>
  </si>
  <si>
    <t>人工费。</t>
  </si>
  <si>
    <t>七、生活阳台</t>
  </si>
  <si>
    <t>贴墙砖（1.55*1.4米）</t>
  </si>
  <si>
    <t>九、</t>
  </si>
  <si>
    <t>水电改造</t>
  </si>
  <si>
    <t>建筑面积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</si>
  <si>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</si>
  <si>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一厨一卫进水管隐蔽工程改造（PPR管）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</si>
  <si>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</si>
  <si>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20。包括所有管件材料，打槽、暗辅、安装。（不含水龙头、三角阀、软管等墙外部件）</t>
    </r>
  </si>
  <si>
    <t>平层一厨一卫排水管隐蔽工程改造</t>
  </si>
  <si>
    <t>港丰PVC排水管，接头、配件、安装。（水龙头、三角阀、软管等墙外部件由业主自购。）</t>
  </si>
  <si>
    <t>沉降层一厨二卫排水管隐蔽工程改造</t>
  </si>
  <si>
    <t>排水改造</t>
  </si>
  <si>
    <t>港丰PVC排水管，接头、配件、安装。水龙头、三角阀、软管等墙外部件由业主自购。</t>
  </si>
  <si>
    <t>成本核算</t>
  </si>
  <si>
    <t>材料</t>
  </si>
  <si>
    <t>十、</t>
  </si>
  <si>
    <t>管理费</t>
  </si>
  <si>
    <t>总价*8%</t>
  </si>
  <si>
    <t>103.8*60*0.08=498（墙地砖管理费）</t>
  </si>
  <si>
    <t>十一、</t>
  </si>
  <si>
    <t>毛利润</t>
  </si>
  <si>
    <t>总价*17%</t>
  </si>
  <si>
    <t>十二、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</si>
  <si>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</si>
  <si>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</si>
  <si>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</si>
  <si>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</si>
  <si>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</si>
  <si>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</si>
  <si>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</si>
  <si>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保洁费</t>
  </si>
  <si>
    <t>工地竣工后全房深度保洁费用。</t>
  </si>
  <si>
    <t>设计费</t>
  </si>
  <si>
    <t>客餐厅级卧室效果图，整套施工图。（根据设计复杂程度）</t>
  </si>
  <si>
    <t>十三、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</si>
  <si>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</si>
  <si>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</si>
  <si>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</si>
  <si>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</si>
  <si>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</si>
  <si>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</si>
  <si>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</si>
  <si>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</si>
  <si>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</si>
  <si>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</si>
  <si>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</si>
  <si>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</si>
  <si>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</si>
  <si>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</si>
  <si>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</si>
  <si>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</si>
  <si>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</si>
  <si>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</si>
  <si>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</si>
  <si>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</si>
  <si>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</si>
  <si>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55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）</t>
    </r>
  </si>
  <si>
    <t>客餐厅地砖</t>
  </si>
  <si>
    <t>品牌欧美800*800玻化砖</t>
  </si>
  <si>
    <t>阳台墙地砖</t>
  </si>
  <si>
    <t>广东品牌欧美瓷砖（300*300）地面砖</t>
  </si>
  <si>
    <t>厨房地砖</t>
  </si>
  <si>
    <t>厨房墙砖</t>
  </si>
  <si>
    <r>
      <t>广东品牌欧美瓷砖（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</si>
  <si>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</si>
  <si>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广东品牌欧美瓷砖（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</si>
  <si>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</si>
  <si>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成品实木复合房门</t>
  </si>
  <si>
    <t>卫生间铝合金门</t>
  </si>
  <si>
    <t>厨房铝合金门</t>
  </si>
  <si>
    <t>不锈钢双槽洗菜盆</t>
  </si>
  <si>
    <t>蹲便器</t>
  </si>
  <si>
    <r>
      <t>品牌“阿波罗”洁具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</si>
  <si>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</si>
  <si>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三角阀软管洗衣机龙头等</t>
  </si>
  <si>
    <t>以实际价格为准</t>
  </si>
  <si>
    <t>集成吊顶</t>
  </si>
  <si>
    <t>品牌华久集成吊顶（不含灯具）</t>
  </si>
  <si>
    <t>五金件</t>
  </si>
  <si>
    <t>浴巾架/毛巾环/纸巾盒等(以实际价格为准)</t>
  </si>
  <si>
    <t>浴霸</t>
  </si>
  <si>
    <t>华久浴霸</t>
  </si>
  <si>
    <t>吸顶灯</t>
  </si>
  <si>
    <t>水晶灯</t>
  </si>
  <si>
    <t>花洒</t>
  </si>
  <si>
    <t>品牌“日丰”</t>
  </si>
  <si>
    <t>封阳台</t>
  </si>
  <si>
    <t>品牌1.2mm铝合金，双层钢化玻璃。</t>
  </si>
  <si>
    <t>合计</t>
  </si>
  <si>
    <t>以上仅供参考</t>
  </si>
  <si>
    <t>厨房橱柜</t>
  </si>
  <si>
    <t>延米</t>
  </si>
  <si>
    <t>烤漆或精钢门板，实木颗粒防潮板柜体，晶刚石英石台面。</t>
  </si>
  <si>
    <t>卧室复合木地板</t>
  </si>
  <si>
    <t>富得利复合木地板</t>
  </si>
  <si>
    <t>定制衣柜</t>
  </si>
  <si>
    <t>整体衣柜</t>
  </si>
  <si>
    <t>18mm实木生态板，含2个抽屉，按展开面积算，含标配五金，测量设计及货运安装。。（对开柜门价格另计180元/平方）</t>
  </si>
  <si>
    <t>整体书柜及书桌</t>
  </si>
  <si>
    <t>鞋柜</t>
  </si>
  <si>
    <t>京城唯一透明化报价，核算成本才是硬道理       TEL:</t>
  </si>
  <si>
    <t xml:space="preserve">          2012年  6 月   日</t>
  </si>
  <si>
    <t>2012年6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</si>
</sst>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8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186" fontId="15" fillId="5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left" vertical="center" wrapText="1"/>
      <protection/>
    </xf>
    <xf numFmtId="0" fontId="2" fillId="0" borderId="0" xfId="16" applyFont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4" fillId="2" borderId="11" xfId="16" applyFont="1" applyFill="1" applyBorder="1" applyAlignment="1">
      <alignment horizontal="center" vertical="center" wrapText="1"/>
      <protection/>
    </xf>
    <xf numFmtId="0" fontId="24" fillId="2" borderId="12" xfId="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" fillId="0" borderId="0" xfId="16" applyFont="1" applyBorder="1">
      <alignment/>
      <protection/>
    </xf>
    <xf numFmtId="0" fontId="24" fillId="2" borderId="13" xfId="1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17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2" fillId="4" borderId="1" xfId="17" applyFont="1" applyFill="1" applyBorder="1" applyAlignment="1">
      <alignment horizontal="left" vertical="center" wrapText="1"/>
      <protection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2" fillId="3" borderId="1" xfId="17" applyFont="1" applyFill="1" applyBorder="1" applyAlignment="1">
      <alignment horizontal="left" vertical="center" wrapText="1"/>
      <protection/>
    </xf>
    <xf numFmtId="0" fontId="2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16" applyFont="1" applyFill="1" applyBorder="1" applyAlignment="1">
      <alignment horizontal="center" vertical="center" wrapText="1"/>
      <protection/>
    </xf>
    <xf numFmtId="0" fontId="15" fillId="2" borderId="5" xfId="16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  <protection/>
    </xf>
    <xf numFmtId="0" fontId="2" fillId="2" borderId="5" xfId="16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16" applyFont="1" applyFill="1" applyBorder="1" applyAlignment="1">
      <alignment horizontal="left" vertical="center" wrapText="1"/>
      <protection/>
    </xf>
    <xf numFmtId="0" fontId="2" fillId="0" borderId="5" xfId="16" applyFont="1" applyFill="1" applyBorder="1" applyAlignment="1">
      <alignment horizontal="left" vertical="center" wrapText="1"/>
      <protection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16" applyFont="1" applyFill="1" applyBorder="1" applyAlignment="1">
      <alignment horizontal="left" vertical="center" wrapText="1"/>
      <protection/>
    </xf>
    <xf numFmtId="0" fontId="2" fillId="2" borderId="17" xfId="16" applyFont="1" applyFill="1" applyBorder="1" applyAlignment="1">
      <alignment horizontal="left" vertical="center" wrapText="1"/>
      <protection/>
    </xf>
    <xf numFmtId="0" fontId="2" fillId="2" borderId="18" xfId="16" applyFont="1" applyFill="1" applyBorder="1" applyAlignment="1">
      <alignment horizontal="left" vertical="center" wrapText="1"/>
      <protection/>
    </xf>
    <xf numFmtId="0" fontId="2" fillId="2" borderId="19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187" fontId="15" fillId="3" borderId="8" xfId="0" applyNumberFormat="1" applyFont="1" applyFill="1" applyBorder="1" applyAlignment="1">
      <alignment horizontal="center" vertical="center"/>
    </xf>
    <xf numFmtId="187" fontId="15" fillId="3" borderId="4" xfId="0" applyNumberFormat="1" applyFont="1" applyFill="1" applyBorder="1" applyAlignment="1">
      <alignment horizontal="center" vertical="center"/>
    </xf>
    <xf numFmtId="187" fontId="15" fillId="3" borderId="5" xfId="0" applyNumberFormat="1" applyFont="1" applyFill="1" applyBorder="1" applyAlignment="1">
      <alignment horizontal="center" vertical="center"/>
    </xf>
    <xf numFmtId="9" fontId="17" fillId="5" borderId="8" xfId="0" applyNumberFormat="1" applyFont="1" applyFill="1" applyBorder="1" applyAlignment="1">
      <alignment horizontal="center" vertical="center"/>
    </xf>
    <xf numFmtId="9" fontId="17" fillId="5" borderId="4" xfId="0" applyNumberFormat="1" applyFont="1" applyFill="1" applyBorder="1" applyAlignment="1">
      <alignment horizontal="center" vertical="center"/>
    </xf>
    <xf numFmtId="9" fontId="17" fillId="5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方案_2" xfId="16"/>
    <cellStyle name="常规_方案_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workbookViewId="0" topLeftCell="A1">
      <selection activeCell="H109" sqref="H109:I109"/>
    </sheetView>
  </sheetViews>
  <sheetFormatPr defaultColWidth="9.00390625" defaultRowHeight="14.25"/>
  <cols>
    <col min="1" max="1" width="6.75390625" style="1" customWidth="1"/>
    <col min="2" max="2" width="17.375" style="2" customWidth="1"/>
    <col min="3" max="3" width="6.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58.00390625" style="2" customWidth="1"/>
    <col min="10" max="10" width="9.00390625" style="5" bestFit="1" customWidth="1"/>
    <col min="11" max="11" width="9.25390625" style="5" bestFit="1" customWidth="1"/>
    <col min="12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70"/>
      <c r="J1" s="28"/>
      <c r="K1" s="19"/>
      <c r="L1" s="19"/>
      <c r="M1" s="19"/>
      <c r="N1" s="19"/>
      <c r="O1" s="19"/>
    </row>
    <row r="2" spans="1:15" s="6" customFormat="1" ht="22.5" customHeight="1">
      <c r="A2" s="171" t="s">
        <v>193</v>
      </c>
      <c r="B2" s="172"/>
      <c r="C2" s="173"/>
      <c r="D2" s="173"/>
      <c r="E2" s="173"/>
      <c r="F2" s="173"/>
      <c r="G2" s="173"/>
      <c r="H2" s="173"/>
      <c r="I2" s="173"/>
      <c r="J2" s="28"/>
      <c r="K2" s="19"/>
      <c r="L2" s="19"/>
      <c r="M2" s="19"/>
      <c r="N2" s="19"/>
      <c r="O2" s="19"/>
    </row>
    <row r="3" spans="1:15" s="6" customFormat="1" ht="22.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6"/>
      <c r="J3" s="28"/>
      <c r="K3" s="19"/>
      <c r="L3" s="19"/>
      <c r="M3" s="19"/>
      <c r="N3" s="19"/>
      <c r="O3" s="19"/>
    </row>
    <row r="4" spans="1:15" s="6" customFormat="1" ht="21.75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28"/>
      <c r="K4" s="19"/>
      <c r="L4" s="19"/>
      <c r="M4" s="19"/>
      <c r="N4" s="19"/>
      <c r="O4" s="19"/>
    </row>
    <row r="5" spans="1:9" s="121" customFormat="1" ht="21.75" customHeight="1">
      <c r="A5" s="178" t="s">
        <v>3</v>
      </c>
      <c r="B5" s="179"/>
      <c r="C5" s="179"/>
      <c r="D5" s="179"/>
      <c r="E5" s="179"/>
      <c r="F5" s="179"/>
      <c r="G5" s="179"/>
      <c r="H5" s="180"/>
      <c r="I5" s="181"/>
    </row>
    <row r="6" spans="1:9" s="121" customFormat="1" ht="37.5" customHeight="1">
      <c r="A6" s="122" t="s">
        <v>4</v>
      </c>
      <c r="B6" s="182" t="s">
        <v>5</v>
      </c>
      <c r="C6" s="182"/>
      <c r="D6" s="182"/>
      <c r="E6" s="182"/>
      <c r="F6" s="182"/>
      <c r="G6" s="182"/>
      <c r="H6" s="183"/>
      <c r="I6" s="184"/>
    </row>
    <row r="7" spans="1:9" s="121" customFormat="1" ht="33.75" customHeight="1">
      <c r="A7" s="119" t="s">
        <v>6</v>
      </c>
      <c r="B7" s="185" t="s">
        <v>7</v>
      </c>
      <c r="C7" s="185"/>
      <c r="D7" s="185"/>
      <c r="E7" s="185"/>
      <c r="F7" s="185"/>
      <c r="G7" s="185"/>
      <c r="H7" s="186"/>
      <c r="I7" s="187"/>
    </row>
    <row r="8" spans="1:9" s="121" customFormat="1" ht="27" customHeight="1">
      <c r="A8" s="119" t="s">
        <v>8</v>
      </c>
      <c r="B8" s="182" t="s">
        <v>9</v>
      </c>
      <c r="C8" s="182"/>
      <c r="D8" s="182"/>
      <c r="E8" s="182"/>
      <c r="F8" s="182"/>
      <c r="G8" s="182"/>
      <c r="H8" s="183"/>
      <c r="I8" s="184"/>
    </row>
    <row r="9" spans="1:9" s="121" customFormat="1" ht="29.25" customHeight="1">
      <c r="A9" s="119" t="s">
        <v>10</v>
      </c>
      <c r="B9" s="182" t="s">
        <v>11</v>
      </c>
      <c r="C9" s="182"/>
      <c r="D9" s="182"/>
      <c r="E9" s="182"/>
      <c r="F9" s="182"/>
      <c r="G9" s="182"/>
      <c r="H9" s="183"/>
      <c r="I9" s="184"/>
    </row>
    <row r="10" spans="1:9" s="121" customFormat="1" ht="31.5" customHeight="1">
      <c r="A10" s="119" t="s">
        <v>12</v>
      </c>
      <c r="B10" s="182" t="s">
        <v>13</v>
      </c>
      <c r="C10" s="182"/>
      <c r="D10" s="182"/>
      <c r="E10" s="182"/>
      <c r="F10" s="182"/>
      <c r="G10" s="182"/>
      <c r="H10" s="183"/>
      <c r="I10" s="184"/>
    </row>
    <row r="11" spans="1:9" s="121" customFormat="1" ht="33.75" customHeight="1">
      <c r="A11" s="123" t="s">
        <v>14</v>
      </c>
      <c r="B11" s="188" t="s">
        <v>15</v>
      </c>
      <c r="C11" s="188"/>
      <c r="D11" s="188"/>
      <c r="E11" s="188"/>
      <c r="F11" s="188"/>
      <c r="G11" s="188"/>
      <c r="H11" s="189"/>
      <c r="I11" s="190"/>
    </row>
    <row r="12" spans="1:9" s="121" customFormat="1" ht="35.25" customHeight="1">
      <c r="A12" s="124" t="s">
        <v>16</v>
      </c>
      <c r="B12" s="191" t="s">
        <v>17</v>
      </c>
      <c r="C12" s="191"/>
      <c r="D12" s="191"/>
      <c r="E12" s="191"/>
      <c r="F12" s="191"/>
      <c r="G12" s="191"/>
      <c r="H12" s="191"/>
      <c r="I12" s="191"/>
    </row>
    <row r="13" spans="1:9" s="121" customFormat="1" ht="30" customHeight="1">
      <c r="A13" s="125" t="s">
        <v>18</v>
      </c>
      <c r="B13" s="191" t="s">
        <v>19</v>
      </c>
      <c r="C13" s="191"/>
      <c r="D13" s="191"/>
      <c r="E13" s="191"/>
      <c r="F13" s="191"/>
      <c r="G13" s="191"/>
      <c r="H13" s="191"/>
      <c r="I13" s="191"/>
    </row>
    <row r="14" spans="1:9" s="121" customFormat="1" ht="36.75" customHeight="1">
      <c r="A14" s="125" t="s">
        <v>20</v>
      </c>
      <c r="B14" s="192" t="s">
        <v>21</v>
      </c>
      <c r="C14" s="192"/>
      <c r="D14" s="192"/>
      <c r="E14" s="192"/>
      <c r="F14" s="192"/>
      <c r="G14" s="192"/>
      <c r="H14" s="192"/>
      <c r="I14" s="192"/>
    </row>
    <row r="15" spans="1:10" s="121" customFormat="1" ht="36.75" customHeight="1">
      <c r="A15" s="133" t="s">
        <v>22</v>
      </c>
      <c r="B15" s="193" t="s">
        <v>23</v>
      </c>
      <c r="C15" s="193"/>
      <c r="D15" s="193"/>
      <c r="E15" s="193"/>
      <c r="F15" s="193"/>
      <c r="G15" s="193"/>
      <c r="H15" s="193"/>
      <c r="I15" s="193"/>
      <c r="J15" s="132"/>
    </row>
    <row r="16" spans="1:15" s="7" customFormat="1" ht="19.5" customHeight="1">
      <c r="A16" s="219" t="s">
        <v>24</v>
      </c>
      <c r="B16" s="221" t="s">
        <v>25</v>
      </c>
      <c r="C16" s="221" t="s">
        <v>26</v>
      </c>
      <c r="D16" s="221" t="s">
        <v>27</v>
      </c>
      <c r="E16" s="194" t="s">
        <v>28</v>
      </c>
      <c r="F16" s="195"/>
      <c r="G16" s="194" t="s">
        <v>29</v>
      </c>
      <c r="H16" s="195"/>
      <c r="I16" s="221" t="s">
        <v>30</v>
      </c>
      <c r="J16" s="29"/>
      <c r="K16" s="20"/>
      <c r="L16" s="20"/>
      <c r="M16" s="20"/>
      <c r="N16" s="20"/>
      <c r="O16" s="20"/>
    </row>
    <row r="17" spans="1:15" ht="18.75" customHeight="1">
      <c r="A17" s="220"/>
      <c r="B17" s="222"/>
      <c r="C17" s="222"/>
      <c r="D17" s="222"/>
      <c r="E17" s="30" t="s">
        <v>31</v>
      </c>
      <c r="F17" s="30" t="s">
        <v>32</v>
      </c>
      <c r="G17" s="30" t="s">
        <v>31</v>
      </c>
      <c r="H17" s="30" t="s">
        <v>32</v>
      </c>
      <c r="I17" s="222"/>
      <c r="J17" s="31"/>
      <c r="K17" s="11"/>
      <c r="L17" s="11"/>
      <c r="M17" s="11"/>
      <c r="N17" s="11"/>
      <c r="O17" s="11"/>
    </row>
    <row r="18" spans="1:15" ht="18" customHeight="1">
      <c r="A18" s="196" t="s">
        <v>33</v>
      </c>
      <c r="B18" s="197"/>
      <c r="C18" s="33"/>
      <c r="D18" s="33"/>
      <c r="E18" s="32"/>
      <c r="F18" s="32"/>
      <c r="G18" s="33"/>
      <c r="H18" s="32"/>
      <c r="I18" s="71"/>
      <c r="J18" s="31"/>
      <c r="K18" s="11"/>
      <c r="L18" s="11"/>
      <c r="M18" s="11"/>
      <c r="N18" s="11"/>
      <c r="O18" s="11"/>
    </row>
    <row r="19" spans="1:15" s="8" customFormat="1" ht="31.5" customHeight="1">
      <c r="A19" s="35">
        <v>1</v>
      </c>
      <c r="B19" s="36" t="s">
        <v>34</v>
      </c>
      <c r="C19" s="37">
        <f>30*2.87</f>
        <v>86.10000000000001</v>
      </c>
      <c r="D19" s="37" t="s">
        <v>35</v>
      </c>
      <c r="E19" s="37">
        <v>3</v>
      </c>
      <c r="F19" s="38">
        <f aca="true" t="shared" si="0" ref="F19:F25">E19*C19</f>
        <v>258.3</v>
      </c>
      <c r="G19" s="37">
        <v>3</v>
      </c>
      <c r="H19" s="129">
        <f aca="true" t="shared" si="1" ref="H19:H33">G19*C19</f>
        <v>258.3</v>
      </c>
      <c r="I19" s="25" t="s">
        <v>36</v>
      </c>
      <c r="J19" s="31"/>
      <c r="K19" s="14"/>
      <c r="L19" s="14"/>
      <c r="M19" s="14"/>
      <c r="N19" s="14"/>
      <c r="O19" s="14"/>
    </row>
    <row r="20" spans="1:15" s="9" customFormat="1" ht="30.75" customHeight="1">
      <c r="A20" s="35">
        <v>2</v>
      </c>
      <c r="B20" s="36" t="s">
        <v>37</v>
      </c>
      <c r="C20" s="37">
        <v>32</v>
      </c>
      <c r="D20" s="37" t="s">
        <v>35</v>
      </c>
      <c r="E20" s="37">
        <v>9</v>
      </c>
      <c r="F20" s="38">
        <f t="shared" si="0"/>
        <v>288</v>
      </c>
      <c r="G20" s="37">
        <v>12</v>
      </c>
      <c r="H20" s="129">
        <f t="shared" si="1"/>
        <v>384</v>
      </c>
      <c r="I20" s="25" t="s">
        <v>38</v>
      </c>
      <c r="J20" s="31"/>
      <c r="K20" s="21"/>
      <c r="L20" s="21"/>
      <c r="M20" s="21"/>
      <c r="N20" s="21"/>
      <c r="O20" s="21"/>
    </row>
    <row r="21" spans="1:15" s="8" customFormat="1" ht="31.5" customHeight="1">
      <c r="A21" s="35">
        <v>3</v>
      </c>
      <c r="B21" s="36" t="s">
        <v>39</v>
      </c>
      <c r="C21" s="37">
        <f>30*2.87</f>
        <v>86.10000000000001</v>
      </c>
      <c r="D21" s="37" t="s">
        <v>35</v>
      </c>
      <c r="E21" s="37">
        <v>9</v>
      </c>
      <c r="F21" s="38">
        <f t="shared" si="0"/>
        <v>774.9000000000001</v>
      </c>
      <c r="G21" s="37">
        <v>12</v>
      </c>
      <c r="H21" s="129">
        <f t="shared" si="1"/>
        <v>1033.2</v>
      </c>
      <c r="I21" s="25" t="s">
        <v>38</v>
      </c>
      <c r="J21" s="148"/>
      <c r="K21" s="148"/>
      <c r="L21" s="148"/>
      <c r="M21" s="14"/>
      <c r="N21" s="14"/>
      <c r="O21" s="14"/>
    </row>
    <row r="22" spans="1:9" s="148" customFormat="1" ht="37.5" customHeight="1">
      <c r="A22" s="53">
        <v>6</v>
      </c>
      <c r="B22" s="152" t="s">
        <v>40</v>
      </c>
      <c r="C22" s="53">
        <v>32</v>
      </c>
      <c r="D22" s="151" t="s">
        <v>35</v>
      </c>
      <c r="E22" s="151">
        <v>25</v>
      </c>
      <c r="F22" s="150">
        <f t="shared" si="0"/>
        <v>800</v>
      </c>
      <c r="G22" s="151">
        <v>20</v>
      </c>
      <c r="H22" s="150">
        <f t="shared" si="1"/>
        <v>640</v>
      </c>
      <c r="I22" s="149" t="s">
        <v>41</v>
      </c>
    </row>
    <row r="23" spans="1:30" s="13" customFormat="1" ht="54.75" customHeight="1">
      <c r="A23" s="35">
        <v>4</v>
      </c>
      <c r="B23" s="95" t="s">
        <v>42</v>
      </c>
      <c r="C23" s="37">
        <v>32</v>
      </c>
      <c r="D23" s="96" t="s">
        <v>35</v>
      </c>
      <c r="E23" s="96">
        <v>10</v>
      </c>
      <c r="F23" s="97">
        <f t="shared" si="0"/>
        <v>320</v>
      </c>
      <c r="G23" s="96">
        <v>25</v>
      </c>
      <c r="H23" s="129">
        <f t="shared" si="1"/>
        <v>800</v>
      </c>
      <c r="I23" s="102" t="s">
        <v>43</v>
      </c>
      <c r="J23" s="8"/>
      <c r="K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13" customFormat="1" ht="30" customHeight="1">
      <c r="A24" s="35">
        <v>5</v>
      </c>
      <c r="B24" s="95" t="s">
        <v>44</v>
      </c>
      <c r="C24" s="37">
        <v>30</v>
      </c>
      <c r="D24" s="96" t="s">
        <v>45</v>
      </c>
      <c r="E24" s="96">
        <v>10</v>
      </c>
      <c r="F24" s="97">
        <f t="shared" si="0"/>
        <v>300</v>
      </c>
      <c r="G24" s="96">
        <v>10</v>
      </c>
      <c r="H24" s="38">
        <f t="shared" si="1"/>
        <v>300</v>
      </c>
      <c r="I24" s="102" t="s">
        <v>46</v>
      </c>
      <c r="J24" s="5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15" s="9" customFormat="1" ht="27.75" customHeight="1">
      <c r="A25" s="35">
        <v>6</v>
      </c>
      <c r="B25" s="107" t="s">
        <v>47</v>
      </c>
      <c r="C25" s="37">
        <v>32</v>
      </c>
      <c r="D25" s="106" t="s">
        <v>35</v>
      </c>
      <c r="E25" s="106">
        <v>10</v>
      </c>
      <c r="F25" s="108">
        <f t="shared" si="0"/>
        <v>320</v>
      </c>
      <c r="G25" s="106">
        <v>0</v>
      </c>
      <c r="H25" s="128">
        <f t="shared" si="1"/>
        <v>0</v>
      </c>
      <c r="I25" s="109" t="s">
        <v>48</v>
      </c>
      <c r="J25" s="111"/>
      <c r="K25" s="131"/>
      <c r="L25" s="113"/>
      <c r="M25" s="113"/>
      <c r="N25" s="113"/>
      <c r="O25" s="112"/>
    </row>
    <row r="26" spans="1:10" ht="27.75" customHeight="1">
      <c r="A26" s="35">
        <v>7</v>
      </c>
      <c r="B26" s="99" t="s">
        <v>49</v>
      </c>
      <c r="C26" s="37">
        <v>4</v>
      </c>
      <c r="D26" s="96" t="s">
        <v>50</v>
      </c>
      <c r="E26" s="101">
        <v>15</v>
      </c>
      <c r="F26" s="100">
        <f>C26*E26</f>
        <v>60</v>
      </c>
      <c r="G26" s="100">
        <v>15</v>
      </c>
      <c r="H26" s="127">
        <f t="shared" si="1"/>
        <v>60</v>
      </c>
      <c r="I26" s="130" t="s">
        <v>51</v>
      </c>
      <c r="J26" s="11"/>
    </row>
    <row r="27" spans="1:9" s="15" customFormat="1" ht="39.75" customHeight="1">
      <c r="A27" s="157">
        <v>8</v>
      </c>
      <c r="B27" s="158" t="s">
        <v>52</v>
      </c>
      <c r="C27" s="157">
        <v>17</v>
      </c>
      <c r="D27" s="167" t="s">
        <v>45</v>
      </c>
      <c r="E27" s="166">
        <v>45</v>
      </c>
      <c r="F27" s="156">
        <f>C27*E27</f>
        <v>765</v>
      </c>
      <c r="G27" s="165">
        <v>50</v>
      </c>
      <c r="H27" s="153">
        <f t="shared" si="1"/>
        <v>850</v>
      </c>
      <c r="I27" s="164" t="s">
        <v>53</v>
      </c>
    </row>
    <row r="28" spans="1:9" s="15" customFormat="1" ht="39.75" customHeight="1">
      <c r="A28" s="157">
        <v>8</v>
      </c>
      <c r="B28" s="158" t="s">
        <v>54</v>
      </c>
      <c r="C28" s="157">
        <v>4.8</v>
      </c>
      <c r="D28" s="167" t="s">
        <v>35</v>
      </c>
      <c r="E28" s="166">
        <v>45</v>
      </c>
      <c r="F28" s="156">
        <f>C28*E28</f>
        <v>216</v>
      </c>
      <c r="G28" s="165">
        <v>50</v>
      </c>
      <c r="H28" s="153">
        <f t="shared" si="1"/>
        <v>240</v>
      </c>
      <c r="I28" s="164" t="s">
        <v>53</v>
      </c>
    </row>
    <row r="29" spans="1:9" ht="39.75" customHeight="1">
      <c r="A29" s="35">
        <v>8</v>
      </c>
      <c r="B29" s="99" t="s">
        <v>55</v>
      </c>
      <c r="C29" s="37">
        <v>4.5</v>
      </c>
      <c r="D29" s="106" t="s">
        <v>35</v>
      </c>
      <c r="E29" s="143">
        <v>35</v>
      </c>
      <c r="F29" s="100">
        <f>C29*E29</f>
        <v>157.5</v>
      </c>
      <c r="G29" s="144">
        <v>35</v>
      </c>
      <c r="H29" s="97">
        <f t="shared" si="1"/>
        <v>157.5</v>
      </c>
      <c r="I29" s="145" t="s">
        <v>53</v>
      </c>
    </row>
    <row r="30" spans="1:10" ht="28.5" customHeight="1">
      <c r="A30" s="35">
        <v>9</v>
      </c>
      <c r="B30" s="39" t="s">
        <v>56</v>
      </c>
      <c r="C30" s="41">
        <v>0</v>
      </c>
      <c r="D30" s="41" t="s">
        <v>57</v>
      </c>
      <c r="E30" s="40">
        <v>0</v>
      </c>
      <c r="F30" s="41">
        <f>C30*E30</f>
        <v>0</v>
      </c>
      <c r="G30" s="41">
        <v>0</v>
      </c>
      <c r="H30" s="119">
        <f t="shared" si="1"/>
        <v>0</v>
      </c>
      <c r="I30" s="87" t="s">
        <v>58</v>
      </c>
      <c r="J30" s="42"/>
    </row>
    <row r="31" spans="1:9" s="8" customFormat="1" ht="36" customHeight="1">
      <c r="A31" s="35">
        <v>10</v>
      </c>
      <c r="B31" s="99" t="s">
        <v>59</v>
      </c>
      <c r="C31" s="41">
        <v>1</v>
      </c>
      <c r="D31" s="100" t="s">
        <v>60</v>
      </c>
      <c r="E31" s="100">
        <v>30</v>
      </c>
      <c r="F31" s="103">
        <f>E31*C31</f>
        <v>30</v>
      </c>
      <c r="G31" s="100">
        <v>220</v>
      </c>
      <c r="H31" s="103">
        <f t="shared" si="1"/>
        <v>220</v>
      </c>
      <c r="I31" s="146" t="s">
        <v>61</v>
      </c>
    </row>
    <row r="32" spans="1:9" s="8" customFormat="1" ht="36" customHeight="1">
      <c r="A32" s="35">
        <v>11</v>
      </c>
      <c r="B32" s="99" t="s">
        <v>62</v>
      </c>
      <c r="C32" s="41">
        <v>1</v>
      </c>
      <c r="D32" s="100" t="s">
        <v>57</v>
      </c>
      <c r="E32" s="100">
        <v>0</v>
      </c>
      <c r="F32" s="103">
        <f>E32*C32</f>
        <v>0</v>
      </c>
      <c r="G32" s="100">
        <v>50</v>
      </c>
      <c r="H32" s="103">
        <f t="shared" si="1"/>
        <v>50</v>
      </c>
      <c r="I32" s="146" t="s">
        <v>61</v>
      </c>
    </row>
    <row r="33" spans="1:9" s="8" customFormat="1" ht="36" customHeight="1">
      <c r="A33" s="35">
        <v>12</v>
      </c>
      <c r="B33" s="99" t="s">
        <v>63</v>
      </c>
      <c r="C33" s="41">
        <v>1</v>
      </c>
      <c r="D33" s="100" t="s">
        <v>60</v>
      </c>
      <c r="E33" s="100">
        <v>80</v>
      </c>
      <c r="F33" s="103">
        <f>E33*C33</f>
        <v>80</v>
      </c>
      <c r="G33" s="100">
        <v>240</v>
      </c>
      <c r="H33" s="103">
        <f t="shared" si="1"/>
        <v>240</v>
      </c>
      <c r="I33" s="146" t="s">
        <v>64</v>
      </c>
    </row>
    <row r="34" spans="1:15" ht="18" customHeight="1">
      <c r="A34" s="196" t="s">
        <v>65</v>
      </c>
      <c r="B34" s="197"/>
      <c r="C34" s="33"/>
      <c r="D34" s="33"/>
      <c r="E34" s="32"/>
      <c r="F34" s="32"/>
      <c r="G34" s="33"/>
      <c r="H34" s="32"/>
      <c r="I34" s="34"/>
      <c r="J34" s="31"/>
      <c r="K34" s="11"/>
      <c r="L34" s="11"/>
      <c r="M34" s="11"/>
      <c r="N34" s="11"/>
      <c r="O34" s="11"/>
    </row>
    <row r="35" spans="1:15" s="8" customFormat="1" ht="31.5" customHeight="1">
      <c r="A35" s="35">
        <v>1</v>
      </c>
      <c r="B35" s="36" t="s">
        <v>34</v>
      </c>
      <c r="C35" s="37">
        <f>16*2.87</f>
        <v>45.92</v>
      </c>
      <c r="D35" s="37" t="s">
        <v>35</v>
      </c>
      <c r="E35" s="37">
        <v>3</v>
      </c>
      <c r="F35" s="38">
        <f>E35*C35</f>
        <v>137.76</v>
      </c>
      <c r="G35" s="37">
        <v>3</v>
      </c>
      <c r="H35" s="38">
        <f>G35*C35</f>
        <v>137.76</v>
      </c>
      <c r="I35" s="25" t="s">
        <v>36</v>
      </c>
      <c r="J35" s="31"/>
      <c r="K35" s="14"/>
      <c r="L35" s="14"/>
      <c r="M35" s="14"/>
      <c r="N35" s="14"/>
      <c r="O35" s="14"/>
    </row>
    <row r="36" spans="1:15" s="9" customFormat="1" ht="30.75" customHeight="1">
      <c r="A36" s="35">
        <v>2</v>
      </c>
      <c r="B36" s="36" t="s">
        <v>37</v>
      </c>
      <c r="C36" s="37">
        <v>13.7</v>
      </c>
      <c r="D36" s="37" t="s">
        <v>35</v>
      </c>
      <c r="E36" s="37">
        <v>9</v>
      </c>
      <c r="F36" s="38">
        <f>E36*C36</f>
        <v>123.3</v>
      </c>
      <c r="G36" s="37">
        <v>12</v>
      </c>
      <c r="H36" s="38">
        <f>C36*G36</f>
        <v>164.39999999999998</v>
      </c>
      <c r="I36" s="25" t="s">
        <v>38</v>
      </c>
      <c r="J36" s="31"/>
      <c r="K36" s="21"/>
      <c r="L36" s="21"/>
      <c r="M36" s="21"/>
      <c r="N36" s="21"/>
      <c r="O36" s="21"/>
    </row>
    <row r="37" spans="1:15" s="8" customFormat="1" ht="31.5" customHeight="1">
      <c r="A37" s="35">
        <v>3</v>
      </c>
      <c r="B37" s="36" t="s">
        <v>39</v>
      </c>
      <c r="C37" s="37">
        <f>16*2.87</f>
        <v>45.92</v>
      </c>
      <c r="D37" s="37" t="s">
        <v>35</v>
      </c>
      <c r="E37" s="37">
        <v>9</v>
      </c>
      <c r="F37" s="38">
        <f>E37*C37</f>
        <v>413.28000000000003</v>
      </c>
      <c r="G37" s="37">
        <v>12</v>
      </c>
      <c r="H37" s="38">
        <f>C37*G37</f>
        <v>551.04</v>
      </c>
      <c r="I37" s="25" t="s">
        <v>38</v>
      </c>
      <c r="J37" s="31"/>
      <c r="K37" s="14"/>
      <c r="L37" s="14"/>
      <c r="M37" s="14"/>
      <c r="N37" s="14"/>
      <c r="O37" s="14"/>
    </row>
    <row r="38" spans="1:9" s="8" customFormat="1" ht="31.5" customHeight="1">
      <c r="A38" s="35">
        <v>4</v>
      </c>
      <c r="B38" s="99" t="s">
        <v>66</v>
      </c>
      <c r="C38" s="41">
        <v>1</v>
      </c>
      <c r="D38" s="100" t="s">
        <v>57</v>
      </c>
      <c r="E38" s="100">
        <v>20</v>
      </c>
      <c r="F38" s="103">
        <f>E38*C38</f>
        <v>20</v>
      </c>
      <c r="G38" s="100">
        <v>80</v>
      </c>
      <c r="H38" s="103">
        <f>G38*C38</f>
        <v>80</v>
      </c>
      <c r="I38" s="120" t="s">
        <v>67</v>
      </c>
    </row>
    <row r="39" spans="1:30" s="8" customFormat="1" ht="31.5" customHeight="1">
      <c r="A39" s="35">
        <v>5</v>
      </c>
      <c r="B39" s="95" t="s">
        <v>68</v>
      </c>
      <c r="C39" s="96">
        <v>13.7</v>
      </c>
      <c r="D39" s="96" t="s">
        <v>35</v>
      </c>
      <c r="E39" s="96">
        <v>15</v>
      </c>
      <c r="F39" s="97">
        <f>C39*E39</f>
        <v>205.5</v>
      </c>
      <c r="G39" s="96">
        <v>15</v>
      </c>
      <c r="H39" s="38">
        <f>C39*G39</f>
        <v>205.5</v>
      </c>
      <c r="I39" s="98" t="s">
        <v>69</v>
      </c>
      <c r="K39" s="111"/>
      <c r="L39" s="111"/>
      <c r="M39" s="111"/>
      <c r="N39" s="111"/>
      <c r="O39" s="111"/>
      <c r="P39" s="21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9" s="8" customFormat="1" ht="27" customHeight="1">
      <c r="A40" s="35">
        <v>6</v>
      </c>
      <c r="B40" s="99" t="s">
        <v>40</v>
      </c>
      <c r="C40" s="37">
        <v>13.7</v>
      </c>
      <c r="D40" s="100" t="s">
        <v>35</v>
      </c>
      <c r="E40" s="100">
        <v>25</v>
      </c>
      <c r="F40" s="103">
        <f>E40*C40</f>
        <v>342.5</v>
      </c>
      <c r="G40" s="100">
        <v>20</v>
      </c>
      <c r="H40" s="103">
        <f>G40*C40</f>
        <v>274</v>
      </c>
      <c r="I40" s="120" t="s">
        <v>41</v>
      </c>
    </row>
    <row r="41" spans="1:30" s="15" customFormat="1" ht="20.25" customHeight="1">
      <c r="A41" s="157">
        <v>7</v>
      </c>
      <c r="B41" s="163" t="s">
        <v>70</v>
      </c>
      <c r="C41" s="157">
        <f>2.2*2.8</f>
        <v>6.16</v>
      </c>
      <c r="D41" s="157" t="s">
        <v>35</v>
      </c>
      <c r="E41" s="157">
        <v>25</v>
      </c>
      <c r="F41" s="162">
        <f>E41*C41</f>
        <v>154</v>
      </c>
      <c r="G41" s="157">
        <v>20</v>
      </c>
      <c r="H41" s="162">
        <f>G41*C41</f>
        <v>123.2</v>
      </c>
      <c r="I41" s="59" t="s">
        <v>71</v>
      </c>
      <c r="J41" s="159"/>
      <c r="K41" s="160"/>
      <c r="L41" s="160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10" ht="18" customHeight="1">
      <c r="A42" s="198" t="s">
        <v>72</v>
      </c>
      <c r="B42" s="199"/>
      <c r="C42" s="45"/>
      <c r="D42" s="45"/>
      <c r="E42" s="44"/>
      <c r="F42" s="44"/>
      <c r="G42" s="45"/>
      <c r="H42" s="44"/>
      <c r="I42" s="46"/>
      <c r="J42" s="42"/>
    </row>
    <row r="43" spans="1:15" s="8" customFormat="1" ht="31.5" customHeight="1">
      <c r="A43" s="35">
        <v>1</v>
      </c>
      <c r="B43" s="36" t="s">
        <v>34</v>
      </c>
      <c r="C43" s="37">
        <f>13*2.87</f>
        <v>37.31</v>
      </c>
      <c r="D43" s="37" t="s">
        <v>35</v>
      </c>
      <c r="E43" s="37">
        <v>3</v>
      </c>
      <c r="F43" s="38">
        <f>E43*C43</f>
        <v>111.93</v>
      </c>
      <c r="G43" s="37">
        <v>3</v>
      </c>
      <c r="H43" s="38">
        <f>G43*C43</f>
        <v>111.93</v>
      </c>
      <c r="I43" s="25" t="s">
        <v>36</v>
      </c>
      <c r="J43" s="31"/>
      <c r="K43" s="14"/>
      <c r="L43" s="14"/>
      <c r="M43" s="14"/>
      <c r="N43" s="14"/>
      <c r="O43" s="14"/>
    </row>
    <row r="44" spans="1:10" s="9" customFormat="1" ht="27.75" customHeight="1">
      <c r="A44" s="41">
        <v>2</v>
      </c>
      <c r="B44" s="36" t="s">
        <v>37</v>
      </c>
      <c r="C44" s="37">
        <v>10.3</v>
      </c>
      <c r="D44" s="37" t="s">
        <v>35</v>
      </c>
      <c r="E44" s="37">
        <v>9</v>
      </c>
      <c r="F44" s="38">
        <f>E44*C44</f>
        <v>92.7</v>
      </c>
      <c r="G44" s="37">
        <v>12</v>
      </c>
      <c r="H44" s="38">
        <f>G44*C44</f>
        <v>123.60000000000001</v>
      </c>
      <c r="I44" s="25" t="s">
        <v>38</v>
      </c>
      <c r="J44" s="42"/>
    </row>
    <row r="45" spans="1:10" s="8" customFormat="1" ht="26.25" customHeight="1">
      <c r="A45" s="41">
        <v>3</v>
      </c>
      <c r="B45" s="36" t="s">
        <v>39</v>
      </c>
      <c r="C45" s="37">
        <f>13*2.87</f>
        <v>37.31</v>
      </c>
      <c r="D45" s="37" t="s">
        <v>35</v>
      </c>
      <c r="E45" s="37">
        <v>9</v>
      </c>
      <c r="F45" s="38">
        <f>E45*C45</f>
        <v>335.79</v>
      </c>
      <c r="G45" s="37">
        <v>12</v>
      </c>
      <c r="H45" s="38">
        <f>G45*C45</f>
        <v>447.72</v>
      </c>
      <c r="I45" s="25" t="s">
        <v>38</v>
      </c>
      <c r="J45" s="42"/>
    </row>
    <row r="46" spans="1:20" s="8" customFormat="1" ht="31.5" customHeight="1">
      <c r="A46" s="41">
        <v>5</v>
      </c>
      <c r="B46" s="95" t="s">
        <v>68</v>
      </c>
      <c r="C46" s="96">
        <v>10.3</v>
      </c>
      <c r="D46" s="96" t="s">
        <v>35</v>
      </c>
      <c r="E46" s="96">
        <v>15</v>
      </c>
      <c r="F46" s="97">
        <f>C46*E46</f>
        <v>154.5</v>
      </c>
      <c r="G46" s="96">
        <v>15</v>
      </c>
      <c r="H46" s="38">
        <f>G46*C46</f>
        <v>154.5</v>
      </c>
      <c r="I46" s="98" t="s">
        <v>69</v>
      </c>
      <c r="J46" s="111"/>
      <c r="K46" s="111"/>
      <c r="L46" s="111"/>
      <c r="M46" s="111"/>
      <c r="N46" s="111"/>
      <c r="O46" s="111"/>
      <c r="P46" s="21"/>
      <c r="Q46" s="14"/>
      <c r="R46" s="14"/>
      <c r="S46" s="14"/>
      <c r="T46" s="14"/>
    </row>
    <row r="47" spans="1:9" s="8" customFormat="1" ht="37.5" customHeight="1">
      <c r="A47" s="35">
        <v>6</v>
      </c>
      <c r="B47" s="99" t="s">
        <v>40</v>
      </c>
      <c r="C47" s="37">
        <v>10.3</v>
      </c>
      <c r="D47" s="100" t="s">
        <v>35</v>
      </c>
      <c r="E47" s="100">
        <v>25</v>
      </c>
      <c r="F47" s="103">
        <f>E47*C47</f>
        <v>257.5</v>
      </c>
      <c r="G47" s="100">
        <v>20</v>
      </c>
      <c r="H47" s="103">
        <f>G47*C47</f>
        <v>206</v>
      </c>
      <c r="I47" s="120" t="s">
        <v>41</v>
      </c>
    </row>
    <row r="48" spans="1:10" ht="18" customHeight="1">
      <c r="A48" s="198" t="s">
        <v>73</v>
      </c>
      <c r="B48" s="199"/>
      <c r="C48" s="45"/>
      <c r="D48" s="45"/>
      <c r="E48" s="44"/>
      <c r="F48" s="44"/>
      <c r="G48" s="45"/>
      <c r="H48" s="44"/>
      <c r="I48" s="46"/>
      <c r="J48" s="42"/>
    </row>
    <row r="49" spans="1:15" s="8" customFormat="1" ht="31.5" customHeight="1">
      <c r="A49" s="35">
        <v>1</v>
      </c>
      <c r="B49" s="36" t="s">
        <v>34</v>
      </c>
      <c r="C49" s="142">
        <f>11.7*2.87</f>
        <v>33.579</v>
      </c>
      <c r="D49" s="37" t="s">
        <v>35</v>
      </c>
      <c r="E49" s="37">
        <v>3</v>
      </c>
      <c r="F49" s="38">
        <f>E49*C49</f>
        <v>100.737</v>
      </c>
      <c r="G49" s="37">
        <v>3</v>
      </c>
      <c r="H49" s="38">
        <f aca="true" t="shared" si="2" ref="H49:H54">G49*C49</f>
        <v>100.737</v>
      </c>
      <c r="I49" s="25" t="s">
        <v>36</v>
      </c>
      <c r="J49" s="31"/>
      <c r="K49" s="9"/>
      <c r="L49" s="14"/>
      <c r="M49" s="14"/>
      <c r="N49" s="14"/>
      <c r="O49" s="14"/>
    </row>
    <row r="50" spans="1:10" s="9" customFormat="1" ht="27.75" customHeight="1">
      <c r="A50" s="41">
        <v>2</v>
      </c>
      <c r="B50" s="36" t="s">
        <v>37</v>
      </c>
      <c r="C50" s="37">
        <v>8.5</v>
      </c>
      <c r="D50" s="37" t="s">
        <v>35</v>
      </c>
      <c r="E50" s="37">
        <v>9</v>
      </c>
      <c r="F50" s="38">
        <f>E50*C50</f>
        <v>76.5</v>
      </c>
      <c r="G50" s="37">
        <v>12</v>
      </c>
      <c r="H50" s="38">
        <f t="shared" si="2"/>
        <v>102</v>
      </c>
      <c r="I50" s="25" t="s">
        <v>38</v>
      </c>
      <c r="J50" s="42"/>
    </row>
    <row r="51" spans="1:10" s="8" customFormat="1" ht="26.25" customHeight="1">
      <c r="A51" s="41">
        <v>3</v>
      </c>
      <c r="B51" s="36" t="s">
        <v>39</v>
      </c>
      <c r="C51" s="142">
        <f>11.7*2.87</f>
        <v>33.579</v>
      </c>
      <c r="D51" s="37" t="s">
        <v>35</v>
      </c>
      <c r="E51" s="37">
        <v>9</v>
      </c>
      <c r="F51" s="38">
        <f>E51*C51</f>
        <v>302.211</v>
      </c>
      <c r="G51" s="37">
        <v>12</v>
      </c>
      <c r="H51" s="38">
        <f t="shared" si="2"/>
        <v>402.948</v>
      </c>
      <c r="I51" s="25" t="s">
        <v>38</v>
      </c>
      <c r="J51" s="42"/>
    </row>
    <row r="52" spans="1:31" s="8" customFormat="1" ht="31.5" customHeight="1">
      <c r="A52" s="41">
        <v>4</v>
      </c>
      <c r="B52" s="95" t="s">
        <v>68</v>
      </c>
      <c r="C52" s="96">
        <v>8.5</v>
      </c>
      <c r="D52" s="96" t="s">
        <v>35</v>
      </c>
      <c r="E52" s="96">
        <v>15</v>
      </c>
      <c r="F52" s="97">
        <f>C52*E52</f>
        <v>127.5</v>
      </c>
      <c r="G52" s="96">
        <v>15</v>
      </c>
      <c r="H52" s="38">
        <f t="shared" si="2"/>
        <v>127.5</v>
      </c>
      <c r="I52" s="98" t="s">
        <v>69</v>
      </c>
      <c r="J52" s="111"/>
      <c r="K52" s="111"/>
      <c r="L52" s="111"/>
      <c r="M52" s="111"/>
      <c r="N52" s="111"/>
      <c r="O52" s="111"/>
      <c r="P52" s="21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8" customFormat="1" ht="31.5" customHeight="1">
      <c r="A53" s="41">
        <v>5</v>
      </c>
      <c r="B53" s="95" t="s">
        <v>74</v>
      </c>
      <c r="C53" s="96">
        <v>1</v>
      </c>
      <c r="D53" s="96" t="s">
        <v>57</v>
      </c>
      <c r="E53" s="96">
        <v>20</v>
      </c>
      <c r="F53" s="97">
        <f>C53*E53</f>
        <v>20</v>
      </c>
      <c r="G53" s="96">
        <v>100</v>
      </c>
      <c r="H53" s="38">
        <f t="shared" si="2"/>
        <v>100</v>
      </c>
      <c r="I53" s="98" t="s">
        <v>61</v>
      </c>
      <c r="J53" s="111"/>
      <c r="K53" s="111"/>
      <c r="L53" s="111"/>
      <c r="M53" s="111"/>
      <c r="N53" s="111"/>
      <c r="O53" s="111"/>
      <c r="P53" s="2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9" s="8" customFormat="1" ht="37.5" customHeight="1">
      <c r="A54" s="35">
        <v>6</v>
      </c>
      <c r="B54" s="99" t="s">
        <v>40</v>
      </c>
      <c r="C54" s="37">
        <v>8.5</v>
      </c>
      <c r="D54" s="100" t="s">
        <v>35</v>
      </c>
      <c r="E54" s="100">
        <v>25</v>
      </c>
      <c r="F54" s="103">
        <f>E54*C54</f>
        <v>212.5</v>
      </c>
      <c r="G54" s="100">
        <v>20</v>
      </c>
      <c r="H54" s="103">
        <f t="shared" si="2"/>
        <v>170</v>
      </c>
      <c r="I54" s="120" t="s">
        <v>41</v>
      </c>
    </row>
    <row r="55" spans="1:10" ht="15.75" customHeight="1">
      <c r="A55" s="198" t="s">
        <v>75</v>
      </c>
      <c r="B55" s="199"/>
      <c r="C55" s="48"/>
      <c r="D55" s="48"/>
      <c r="E55" s="49"/>
      <c r="F55" s="49"/>
      <c r="G55" s="50"/>
      <c r="H55" s="49"/>
      <c r="I55" s="51"/>
      <c r="J55" s="42"/>
    </row>
    <row r="56" spans="1:10" ht="39.75" customHeight="1">
      <c r="A56" s="41">
        <v>1</v>
      </c>
      <c r="B56" s="36" t="s">
        <v>42</v>
      </c>
      <c r="C56" s="37">
        <v>5.7</v>
      </c>
      <c r="D56" s="37" t="s">
        <v>35</v>
      </c>
      <c r="E56" s="37">
        <v>10</v>
      </c>
      <c r="F56" s="38">
        <f>E56*C56</f>
        <v>57</v>
      </c>
      <c r="G56" s="37">
        <v>25</v>
      </c>
      <c r="H56" s="38">
        <f aca="true" t="shared" si="3" ref="H56:H62">G56*C56</f>
        <v>142.5</v>
      </c>
      <c r="I56" s="27" t="s">
        <v>76</v>
      </c>
      <c r="J56" s="42"/>
    </row>
    <row r="57" spans="1:10" s="9" customFormat="1" ht="38.25" customHeight="1">
      <c r="A57" s="41">
        <v>2</v>
      </c>
      <c r="B57" s="36" t="s">
        <v>77</v>
      </c>
      <c r="C57" s="37">
        <f>9.9*2.5</f>
        <v>24.75</v>
      </c>
      <c r="D57" s="37" t="s">
        <v>35</v>
      </c>
      <c r="E57" s="37">
        <v>10</v>
      </c>
      <c r="F57" s="38">
        <f>E57*C57</f>
        <v>247.5</v>
      </c>
      <c r="G57" s="37">
        <v>25</v>
      </c>
      <c r="H57" s="38">
        <f t="shared" si="3"/>
        <v>618.75</v>
      </c>
      <c r="I57" s="27" t="s">
        <v>76</v>
      </c>
      <c r="J57" s="42"/>
    </row>
    <row r="58" spans="1:10" s="9" customFormat="1" ht="19.5" customHeight="1">
      <c r="A58" s="41">
        <v>3</v>
      </c>
      <c r="B58" s="36" t="s">
        <v>49</v>
      </c>
      <c r="C58" s="37">
        <v>1</v>
      </c>
      <c r="D58" s="37" t="s">
        <v>50</v>
      </c>
      <c r="E58" s="37">
        <v>10</v>
      </c>
      <c r="F58" s="38">
        <f>E58*C58</f>
        <v>10</v>
      </c>
      <c r="G58" s="37">
        <v>15</v>
      </c>
      <c r="H58" s="38">
        <f t="shared" si="3"/>
        <v>15</v>
      </c>
      <c r="I58" s="25" t="s">
        <v>78</v>
      </c>
      <c r="J58" s="42"/>
    </row>
    <row r="59" spans="1:15" s="9" customFormat="1" ht="31.5" customHeight="1">
      <c r="A59" s="41">
        <v>4</v>
      </c>
      <c r="B59" s="39" t="s">
        <v>79</v>
      </c>
      <c r="C59" s="41">
        <v>1</v>
      </c>
      <c r="D59" s="41" t="s">
        <v>80</v>
      </c>
      <c r="E59" s="41">
        <v>85</v>
      </c>
      <c r="F59" s="119">
        <f>C59*E59</f>
        <v>85</v>
      </c>
      <c r="G59" s="41">
        <v>95</v>
      </c>
      <c r="H59" s="119">
        <f t="shared" si="3"/>
        <v>95</v>
      </c>
      <c r="I59" s="39" t="s">
        <v>81</v>
      </c>
      <c r="J59" s="43"/>
      <c r="K59" s="23"/>
      <c r="L59" s="23"/>
      <c r="M59" s="21"/>
      <c r="N59" s="21"/>
      <c r="O59" s="21"/>
    </row>
    <row r="60" spans="1:16" s="8" customFormat="1" ht="31.5" customHeight="1">
      <c r="A60" s="41">
        <v>5</v>
      </c>
      <c r="B60" s="95" t="s">
        <v>68</v>
      </c>
      <c r="C60" s="96">
        <v>5.7</v>
      </c>
      <c r="D60" s="96" t="s">
        <v>35</v>
      </c>
      <c r="E60" s="96">
        <v>15</v>
      </c>
      <c r="F60" s="97">
        <f>C60*E60</f>
        <v>85.5</v>
      </c>
      <c r="G60" s="96">
        <v>15</v>
      </c>
      <c r="H60" s="38">
        <f t="shared" si="3"/>
        <v>85.5</v>
      </c>
      <c r="I60" s="98" t="s">
        <v>69</v>
      </c>
      <c r="J60" s="111"/>
      <c r="K60" s="111"/>
      <c r="L60" s="111"/>
      <c r="M60" s="111"/>
      <c r="N60" s="111"/>
      <c r="O60" s="111"/>
      <c r="P60" s="9"/>
    </row>
    <row r="61" spans="1:16" s="8" customFormat="1" ht="31.5" customHeight="1">
      <c r="A61" s="41">
        <v>6</v>
      </c>
      <c r="B61" s="95" t="s">
        <v>82</v>
      </c>
      <c r="C61" s="96">
        <v>1</v>
      </c>
      <c r="D61" s="96" t="s">
        <v>57</v>
      </c>
      <c r="E61" s="96">
        <v>30</v>
      </c>
      <c r="F61" s="97">
        <f>C61*E61</f>
        <v>30</v>
      </c>
      <c r="G61" s="96">
        <v>100</v>
      </c>
      <c r="H61" s="38">
        <f t="shared" si="3"/>
        <v>100</v>
      </c>
      <c r="I61" s="98" t="s">
        <v>61</v>
      </c>
      <c r="J61" s="111"/>
      <c r="K61" s="111"/>
      <c r="L61" s="111"/>
      <c r="M61" s="111"/>
      <c r="N61" s="111"/>
      <c r="O61" s="111"/>
      <c r="P61" s="9"/>
    </row>
    <row r="62" spans="1:9" s="154" customFormat="1" ht="37.5" customHeight="1">
      <c r="A62" s="157">
        <v>7</v>
      </c>
      <c r="B62" s="158" t="s">
        <v>40</v>
      </c>
      <c r="C62" s="157">
        <v>5.7</v>
      </c>
      <c r="D62" s="156" t="s">
        <v>35</v>
      </c>
      <c r="E62" s="156">
        <v>25</v>
      </c>
      <c r="F62" s="153">
        <f>E62*C62</f>
        <v>142.5</v>
      </c>
      <c r="G62" s="156">
        <v>20</v>
      </c>
      <c r="H62" s="153">
        <f t="shared" si="3"/>
        <v>114</v>
      </c>
      <c r="I62" s="155" t="s">
        <v>41</v>
      </c>
    </row>
    <row r="63" spans="1:30" s="13" customFormat="1" ht="19.5" customHeight="1">
      <c r="A63" s="198" t="s">
        <v>83</v>
      </c>
      <c r="B63" s="199"/>
      <c r="C63" s="44"/>
      <c r="D63" s="44"/>
      <c r="E63" s="45"/>
      <c r="F63" s="44"/>
      <c r="G63" s="45"/>
      <c r="H63" s="44"/>
      <c r="I63" s="46"/>
      <c r="J63" s="42"/>
      <c r="K63" s="8"/>
      <c r="L63" s="8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13" customFormat="1" ht="49.5" customHeight="1">
      <c r="A64" s="41">
        <v>1</v>
      </c>
      <c r="B64" s="36" t="s">
        <v>42</v>
      </c>
      <c r="C64" s="37">
        <v>2.7</v>
      </c>
      <c r="D64" s="37" t="s">
        <v>35</v>
      </c>
      <c r="E64" s="37">
        <v>10</v>
      </c>
      <c r="F64" s="38">
        <f aca="true" t="shared" si="4" ref="F64:F71">E64*C64</f>
        <v>27</v>
      </c>
      <c r="G64" s="37">
        <v>25</v>
      </c>
      <c r="H64" s="38">
        <f aca="true" t="shared" si="5" ref="H64:H72">G64*C64</f>
        <v>67.5</v>
      </c>
      <c r="I64" s="102" t="s">
        <v>84</v>
      </c>
      <c r="J64" s="4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13" customFormat="1" ht="51" customHeight="1">
      <c r="A65" s="37">
        <v>2</v>
      </c>
      <c r="B65" s="36" t="s">
        <v>77</v>
      </c>
      <c r="C65" s="37">
        <f>10*2.8</f>
        <v>28</v>
      </c>
      <c r="D65" s="37" t="s">
        <v>35</v>
      </c>
      <c r="E65" s="37">
        <v>10</v>
      </c>
      <c r="F65" s="38">
        <f t="shared" si="4"/>
        <v>280</v>
      </c>
      <c r="G65" s="37">
        <v>25</v>
      </c>
      <c r="H65" s="38">
        <f t="shared" si="5"/>
        <v>700</v>
      </c>
      <c r="I65" s="102" t="s">
        <v>84</v>
      </c>
      <c r="J65" s="4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0.25" customHeight="1">
      <c r="A66" s="41">
        <v>3</v>
      </c>
      <c r="B66" s="52" t="s">
        <v>70</v>
      </c>
      <c r="C66" s="37">
        <f>6.7*1.8</f>
        <v>12.06</v>
      </c>
      <c r="D66" s="37" t="s">
        <v>35</v>
      </c>
      <c r="E66" s="35">
        <v>25</v>
      </c>
      <c r="F66" s="38">
        <f t="shared" si="4"/>
        <v>301.5</v>
      </c>
      <c r="G66" s="35">
        <v>20</v>
      </c>
      <c r="H66" s="38">
        <f t="shared" si="5"/>
        <v>241.20000000000002</v>
      </c>
      <c r="I66" s="36" t="s">
        <v>71</v>
      </c>
      <c r="J66" s="126"/>
      <c r="K66" s="23"/>
      <c r="L66" s="2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0.25" customHeight="1">
      <c r="A67" s="37">
        <v>4</v>
      </c>
      <c r="B67" s="52" t="s">
        <v>85</v>
      </c>
      <c r="C67" s="37">
        <v>2.7</v>
      </c>
      <c r="D67" s="37" t="s">
        <v>35</v>
      </c>
      <c r="E67" s="35">
        <v>25</v>
      </c>
      <c r="F67" s="38">
        <f t="shared" si="4"/>
        <v>67.5</v>
      </c>
      <c r="G67" s="35">
        <v>20</v>
      </c>
      <c r="H67" s="38">
        <f t="shared" si="5"/>
        <v>54</v>
      </c>
      <c r="I67" s="36" t="s">
        <v>86</v>
      </c>
      <c r="J67" s="43"/>
      <c r="K67" s="23"/>
      <c r="L67" s="23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9" customFormat="1" ht="31.5" customHeight="1">
      <c r="A68" s="41">
        <v>5</v>
      </c>
      <c r="B68" s="36" t="s">
        <v>49</v>
      </c>
      <c r="C68" s="37">
        <v>1</v>
      </c>
      <c r="D68" s="37" t="s">
        <v>50</v>
      </c>
      <c r="E68" s="37">
        <v>10</v>
      </c>
      <c r="F68" s="38">
        <f t="shared" si="4"/>
        <v>10</v>
      </c>
      <c r="G68" s="37">
        <v>15</v>
      </c>
      <c r="H68" s="38">
        <f t="shared" si="5"/>
        <v>15</v>
      </c>
      <c r="I68" s="25" t="s">
        <v>78</v>
      </c>
      <c r="J68" s="43"/>
      <c r="K68" s="23"/>
      <c r="L68" s="2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9" s="8" customFormat="1" ht="27.75" customHeight="1">
      <c r="A69" s="37">
        <v>6</v>
      </c>
      <c r="B69" s="107" t="s">
        <v>87</v>
      </c>
      <c r="C69" s="37">
        <v>1</v>
      </c>
      <c r="D69" s="106" t="s">
        <v>57</v>
      </c>
      <c r="E69" s="106">
        <v>0</v>
      </c>
      <c r="F69" s="108">
        <f t="shared" si="4"/>
        <v>0</v>
      </c>
      <c r="G69" s="106">
        <v>15</v>
      </c>
      <c r="H69" s="108">
        <f t="shared" si="5"/>
        <v>15</v>
      </c>
      <c r="I69" s="109" t="s">
        <v>88</v>
      </c>
    </row>
    <row r="70" spans="1:30" ht="23.25" customHeight="1">
      <c r="A70" s="41">
        <v>7</v>
      </c>
      <c r="B70" s="114" t="s">
        <v>89</v>
      </c>
      <c r="C70" s="37">
        <v>1</v>
      </c>
      <c r="D70" s="96" t="s">
        <v>57</v>
      </c>
      <c r="E70" s="105">
        <v>150</v>
      </c>
      <c r="F70" s="97">
        <f t="shared" si="4"/>
        <v>150</v>
      </c>
      <c r="G70" s="105">
        <v>190</v>
      </c>
      <c r="H70" s="97">
        <f t="shared" si="5"/>
        <v>190</v>
      </c>
      <c r="I70" s="95" t="s">
        <v>90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3.25" customHeight="1">
      <c r="A71" s="37">
        <v>8</v>
      </c>
      <c r="B71" s="114" t="s">
        <v>82</v>
      </c>
      <c r="C71" s="142">
        <f>1.56*2.6</f>
        <v>4.056</v>
      </c>
      <c r="D71" s="37" t="s">
        <v>35</v>
      </c>
      <c r="E71" s="105">
        <v>8</v>
      </c>
      <c r="F71" s="97">
        <f t="shared" si="4"/>
        <v>32.448</v>
      </c>
      <c r="G71" s="105">
        <v>40</v>
      </c>
      <c r="H71" s="97">
        <f t="shared" si="5"/>
        <v>162.24</v>
      </c>
      <c r="I71" s="95" t="s">
        <v>91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15" s="9" customFormat="1" ht="31.5" customHeight="1">
      <c r="A72" s="41">
        <v>9</v>
      </c>
      <c r="B72" s="39" t="s">
        <v>79</v>
      </c>
      <c r="C72" s="41">
        <v>1</v>
      </c>
      <c r="D72" s="41" t="s">
        <v>80</v>
      </c>
      <c r="E72" s="41">
        <v>85</v>
      </c>
      <c r="F72" s="119">
        <f>C72*E72</f>
        <v>85</v>
      </c>
      <c r="G72" s="41">
        <v>95</v>
      </c>
      <c r="H72" s="119">
        <f t="shared" si="5"/>
        <v>95</v>
      </c>
      <c r="I72" s="39" t="s">
        <v>81</v>
      </c>
      <c r="J72" s="43"/>
      <c r="K72" s="23"/>
      <c r="L72" s="23"/>
      <c r="M72" s="21"/>
      <c r="N72" s="21"/>
      <c r="O72" s="21"/>
    </row>
    <row r="73" spans="1:30" s="13" customFormat="1" ht="19.5" customHeight="1">
      <c r="A73" s="198" t="s">
        <v>92</v>
      </c>
      <c r="B73" s="199"/>
      <c r="C73" s="44"/>
      <c r="D73" s="44"/>
      <c r="E73" s="45"/>
      <c r="F73" s="44"/>
      <c r="G73" s="45"/>
      <c r="H73" s="44"/>
      <c r="I73" s="46"/>
      <c r="J73" s="42"/>
      <c r="K73" s="8"/>
      <c r="L73" s="8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13" customFormat="1" ht="60" customHeight="1">
      <c r="A74" s="41">
        <v>1</v>
      </c>
      <c r="B74" s="36" t="s">
        <v>42</v>
      </c>
      <c r="C74" s="37">
        <v>6.2</v>
      </c>
      <c r="D74" s="37" t="s">
        <v>35</v>
      </c>
      <c r="E74" s="37">
        <v>10</v>
      </c>
      <c r="F74" s="38">
        <f>E74*C74</f>
        <v>62</v>
      </c>
      <c r="G74" s="37">
        <v>25</v>
      </c>
      <c r="H74" s="38">
        <f aca="true" t="shared" si="6" ref="H74:H79">G74*C74</f>
        <v>155</v>
      </c>
      <c r="I74" s="102" t="s">
        <v>84</v>
      </c>
      <c r="J74" s="4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13" customFormat="1" ht="49.5" customHeight="1">
      <c r="A75" s="37">
        <v>2</v>
      </c>
      <c r="B75" s="36" t="s">
        <v>93</v>
      </c>
      <c r="C75" s="37">
        <f>1.6*1.4</f>
        <v>2.2399999999999998</v>
      </c>
      <c r="D75" s="37" t="s">
        <v>35</v>
      </c>
      <c r="E75" s="37">
        <v>10</v>
      </c>
      <c r="F75" s="38">
        <f>E75*C75</f>
        <v>22.4</v>
      </c>
      <c r="G75" s="37">
        <v>25</v>
      </c>
      <c r="H75" s="38">
        <f t="shared" si="6"/>
        <v>55.99999999999999</v>
      </c>
      <c r="I75" s="102" t="s">
        <v>84</v>
      </c>
      <c r="J75" s="31"/>
      <c r="K75" s="11"/>
      <c r="L75" s="11"/>
      <c r="M75" s="11"/>
      <c r="N75" s="11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10" s="9" customFormat="1" ht="27.75" customHeight="1">
      <c r="A76" s="41">
        <v>3</v>
      </c>
      <c r="B76" s="36" t="s">
        <v>37</v>
      </c>
      <c r="C76" s="37">
        <v>6.2</v>
      </c>
      <c r="D76" s="37" t="s">
        <v>35</v>
      </c>
      <c r="E76" s="37">
        <v>9</v>
      </c>
      <c r="F76" s="38">
        <f>E76*C76</f>
        <v>55.800000000000004</v>
      </c>
      <c r="G76" s="37">
        <v>12</v>
      </c>
      <c r="H76" s="38">
        <f t="shared" si="6"/>
        <v>74.4</v>
      </c>
      <c r="I76" s="25" t="s">
        <v>38</v>
      </c>
      <c r="J76" s="42"/>
    </row>
    <row r="77" spans="1:10" s="8" customFormat="1" ht="26.25" customHeight="1">
      <c r="A77" s="37">
        <v>4</v>
      </c>
      <c r="B77" s="36" t="s">
        <v>39</v>
      </c>
      <c r="C77" s="142">
        <f>8*2.87-4</f>
        <v>18.96</v>
      </c>
      <c r="D77" s="37" t="s">
        <v>35</v>
      </c>
      <c r="E77" s="37">
        <v>9</v>
      </c>
      <c r="F77" s="38">
        <f>E77*C77</f>
        <v>170.64000000000001</v>
      </c>
      <c r="G77" s="37">
        <v>12</v>
      </c>
      <c r="H77" s="38">
        <f t="shared" si="6"/>
        <v>227.52</v>
      </c>
      <c r="I77" s="25" t="s">
        <v>38</v>
      </c>
      <c r="J77" s="42"/>
    </row>
    <row r="78" spans="1:30" ht="20.25" customHeight="1">
      <c r="A78" s="41">
        <v>5</v>
      </c>
      <c r="B78" s="52" t="s">
        <v>85</v>
      </c>
      <c r="C78" s="37">
        <v>7.5</v>
      </c>
      <c r="D78" s="37" t="s">
        <v>35</v>
      </c>
      <c r="E78" s="35">
        <v>25</v>
      </c>
      <c r="F78" s="38">
        <f>E78*C78</f>
        <v>187.5</v>
      </c>
      <c r="G78" s="35">
        <v>20</v>
      </c>
      <c r="H78" s="38">
        <f t="shared" si="6"/>
        <v>150</v>
      </c>
      <c r="I78" s="36" t="s">
        <v>86</v>
      </c>
      <c r="J78" s="43"/>
      <c r="K78" s="23"/>
      <c r="L78" s="23"/>
      <c r="M78" s="21"/>
      <c r="N78" s="21"/>
      <c r="O78" s="21"/>
      <c r="P78" s="21"/>
      <c r="Q78" s="21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17" s="8" customFormat="1" ht="31.5" customHeight="1">
      <c r="A79" s="37">
        <v>6</v>
      </c>
      <c r="B79" s="95" t="s">
        <v>68</v>
      </c>
      <c r="C79" s="96">
        <v>6.2</v>
      </c>
      <c r="D79" s="96" t="s">
        <v>35</v>
      </c>
      <c r="E79" s="96">
        <v>15</v>
      </c>
      <c r="F79" s="97">
        <f>C79*E79</f>
        <v>93</v>
      </c>
      <c r="G79" s="96">
        <v>15</v>
      </c>
      <c r="H79" s="38">
        <f t="shared" si="6"/>
        <v>93</v>
      </c>
      <c r="I79" s="98" t="s">
        <v>69</v>
      </c>
      <c r="J79" s="111"/>
      <c r="K79" s="111"/>
      <c r="L79" s="111"/>
      <c r="M79" s="111"/>
      <c r="N79" s="111"/>
      <c r="O79" s="111"/>
      <c r="P79" s="21"/>
      <c r="Q79" s="14"/>
    </row>
    <row r="80" spans="1:17" ht="18" customHeight="1">
      <c r="A80" s="67" t="s">
        <v>94</v>
      </c>
      <c r="B80" s="68" t="s">
        <v>95</v>
      </c>
      <c r="C80" s="69"/>
      <c r="D80" s="69"/>
      <c r="E80" s="69"/>
      <c r="F80" s="64"/>
      <c r="G80" s="64"/>
      <c r="H80" s="64"/>
      <c r="I80" s="65"/>
      <c r="J80" s="57"/>
      <c r="K80" s="22"/>
      <c r="L80" s="22"/>
      <c r="M80" s="22"/>
      <c r="N80" s="22"/>
      <c r="O80" s="22"/>
      <c r="P80" s="15"/>
      <c r="Q80" s="15"/>
    </row>
    <row r="81" spans="1:30" s="18" customFormat="1" ht="63.75" customHeight="1">
      <c r="A81" s="37">
        <v>1</v>
      </c>
      <c r="B81" s="117" t="s">
        <v>96</v>
      </c>
      <c r="C81" s="70">
        <v>97</v>
      </c>
      <c r="D81" s="37" t="s">
        <v>35</v>
      </c>
      <c r="E81" s="37">
        <v>45</v>
      </c>
      <c r="F81" s="38">
        <f>E81*C81</f>
        <v>4365</v>
      </c>
      <c r="G81" s="37">
        <v>30</v>
      </c>
      <c r="H81" s="38">
        <f>G81*C81</f>
        <v>2910</v>
      </c>
      <c r="I81" s="102" t="s">
        <v>97</v>
      </c>
      <c r="J81" s="57"/>
      <c r="K81" s="22"/>
      <c r="L81" s="22"/>
      <c r="M81" s="22"/>
      <c r="N81" s="22"/>
      <c r="O81" s="22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10" customFormat="1" ht="36" customHeight="1">
      <c r="A82" s="37">
        <v>2</v>
      </c>
      <c r="B82" s="115" t="s">
        <v>98</v>
      </c>
      <c r="C82" s="70">
        <v>1</v>
      </c>
      <c r="D82" s="116" t="s">
        <v>99</v>
      </c>
      <c r="E82" s="100">
        <v>400</v>
      </c>
      <c r="F82" s="100">
        <f>C82*E82</f>
        <v>400</v>
      </c>
      <c r="G82" s="100">
        <v>500</v>
      </c>
      <c r="H82" s="100">
        <f>C82*G82</f>
        <v>500</v>
      </c>
      <c r="I82" s="115" t="s">
        <v>100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10" customFormat="1" ht="33" customHeight="1">
      <c r="A83" s="37">
        <v>3</v>
      </c>
      <c r="B83" s="115" t="s">
        <v>101</v>
      </c>
      <c r="C83" s="70">
        <v>1</v>
      </c>
      <c r="D83" s="116" t="s">
        <v>99</v>
      </c>
      <c r="E83" s="100">
        <v>160</v>
      </c>
      <c r="F83" s="100">
        <f>C83*E83</f>
        <v>160</v>
      </c>
      <c r="G83" s="100">
        <v>220</v>
      </c>
      <c r="H83" s="100">
        <f>C83*G83</f>
        <v>220</v>
      </c>
      <c r="I83" s="102" t="s">
        <v>102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10" customFormat="1" ht="34.5" customHeight="1" hidden="1">
      <c r="A84" s="37">
        <v>7</v>
      </c>
      <c r="B84" s="115" t="s">
        <v>103</v>
      </c>
      <c r="C84" s="70">
        <v>0</v>
      </c>
      <c r="D84" s="116" t="s">
        <v>99</v>
      </c>
      <c r="E84" s="100">
        <v>350</v>
      </c>
      <c r="F84" s="100">
        <f>C84*E84</f>
        <v>0</v>
      </c>
      <c r="G84" s="100">
        <v>500</v>
      </c>
      <c r="H84" s="100">
        <f>C84*G84</f>
        <v>0</v>
      </c>
      <c r="I84" s="102" t="s">
        <v>102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9" customFormat="1" ht="36" customHeight="1" hidden="1">
      <c r="A85" s="37">
        <v>8</v>
      </c>
      <c r="B85" s="118" t="s">
        <v>104</v>
      </c>
      <c r="C85" s="70">
        <v>0</v>
      </c>
      <c r="D85" s="106" t="s">
        <v>57</v>
      </c>
      <c r="E85" s="106">
        <v>600</v>
      </c>
      <c r="F85" s="108">
        <f>E85*C85</f>
        <v>0</v>
      </c>
      <c r="G85" s="106">
        <v>450</v>
      </c>
      <c r="H85" s="108">
        <f>G85*C85</f>
        <v>0</v>
      </c>
      <c r="I85" s="109" t="s">
        <v>105</v>
      </c>
      <c r="J85" s="110"/>
      <c r="K85" s="110"/>
      <c r="L85" s="1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15" s="16" customFormat="1" ht="17.25" customHeight="1">
      <c r="A86" s="53"/>
      <c r="B86" s="54" t="s">
        <v>106</v>
      </c>
      <c r="C86" s="200" t="s">
        <v>107</v>
      </c>
      <c r="D86" s="201"/>
      <c r="E86" s="202"/>
      <c r="F86" s="55">
        <f>SUM(F19:F83)</f>
        <v>14685.195999999998</v>
      </c>
      <c r="G86" s="53" t="s">
        <v>29</v>
      </c>
      <c r="H86" s="55">
        <f>SUM(H19:H83)</f>
        <v>15912.445000000002</v>
      </c>
      <c r="I86" s="56" t="s">
        <v>106</v>
      </c>
      <c r="J86" s="57"/>
      <c r="K86" s="22"/>
      <c r="L86" s="22"/>
      <c r="M86" s="22"/>
      <c r="N86" s="22"/>
      <c r="O86" s="22"/>
    </row>
    <row r="87" spans="1:30" s="18" customFormat="1" ht="18" customHeight="1">
      <c r="A87" s="58" t="s">
        <v>108</v>
      </c>
      <c r="B87" s="59" t="s">
        <v>109</v>
      </c>
      <c r="C87" s="203" t="s">
        <v>110</v>
      </c>
      <c r="D87" s="204"/>
      <c r="E87" s="205"/>
      <c r="F87" s="206">
        <f>(H86+F86)*0.08+498</f>
        <v>2945.81128</v>
      </c>
      <c r="G87" s="207"/>
      <c r="H87" s="208"/>
      <c r="I87" s="60" t="s">
        <v>111</v>
      </c>
      <c r="J87" s="57"/>
      <c r="K87" s="22"/>
      <c r="L87" s="22"/>
      <c r="M87" s="22"/>
      <c r="N87" s="22"/>
      <c r="O87" s="22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</row>
    <row r="88" spans="1:256" s="18" customFormat="1" ht="18" customHeight="1">
      <c r="A88" s="58" t="s">
        <v>112</v>
      </c>
      <c r="B88" s="59" t="s">
        <v>113</v>
      </c>
      <c r="C88" s="203" t="s">
        <v>114</v>
      </c>
      <c r="D88" s="204"/>
      <c r="E88" s="205"/>
      <c r="F88" s="206">
        <f>(F86+H86)*0.17</f>
        <v>5201.59897</v>
      </c>
      <c r="G88" s="207"/>
      <c r="H88" s="208"/>
      <c r="I88" s="61"/>
      <c r="J88" s="57"/>
      <c r="K88" s="22"/>
      <c r="L88" s="22"/>
      <c r="M88" s="22"/>
      <c r="N88" s="22"/>
      <c r="O88" s="22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</row>
    <row r="89" spans="1:30" s="10" customFormat="1" ht="15.75" customHeight="1">
      <c r="A89" s="62" t="s">
        <v>115</v>
      </c>
      <c r="B89" s="63" t="s">
        <v>116</v>
      </c>
      <c r="C89" s="64"/>
      <c r="D89" s="64"/>
      <c r="E89" s="64"/>
      <c r="F89" s="64"/>
      <c r="G89" s="64"/>
      <c r="H89" s="64"/>
      <c r="I89" s="65"/>
      <c r="J89" s="57"/>
      <c r="K89" s="22"/>
      <c r="L89" s="22"/>
      <c r="M89" s="22"/>
      <c r="N89" s="22"/>
      <c r="O89" s="2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10" customFormat="1" ht="26.25" customHeight="1">
      <c r="A90" s="41">
        <v>1</v>
      </c>
      <c r="B90" s="39" t="s">
        <v>117</v>
      </c>
      <c r="C90" s="41">
        <v>1</v>
      </c>
      <c r="D90" s="41" t="s">
        <v>57</v>
      </c>
      <c r="E90" s="41">
        <v>0</v>
      </c>
      <c r="F90" s="37">
        <f>E90*C90</f>
        <v>0</v>
      </c>
      <c r="G90" s="41">
        <v>400</v>
      </c>
      <c r="H90" s="37">
        <f>G90</f>
        <v>400</v>
      </c>
      <c r="I90" s="27" t="s">
        <v>118</v>
      </c>
      <c r="J90" s="57"/>
      <c r="K90" s="22"/>
      <c r="L90" s="22"/>
      <c r="M90" s="22"/>
      <c r="N90" s="22"/>
      <c r="O90" s="2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10" customFormat="1" ht="24.75" customHeight="1">
      <c r="A91" s="41">
        <v>2</v>
      </c>
      <c r="B91" s="39" t="s">
        <v>119</v>
      </c>
      <c r="C91" s="41">
        <v>1</v>
      </c>
      <c r="D91" s="41" t="s">
        <v>57</v>
      </c>
      <c r="E91" s="41">
        <v>100</v>
      </c>
      <c r="F91" s="37">
        <f>E91*C91</f>
        <v>100</v>
      </c>
      <c r="G91" s="41">
        <v>500</v>
      </c>
      <c r="H91" s="37">
        <f>G91</f>
        <v>500</v>
      </c>
      <c r="I91" s="66" t="s">
        <v>120</v>
      </c>
      <c r="J91" s="57"/>
      <c r="K91" s="22"/>
      <c r="M91" s="22"/>
      <c r="N91" s="22"/>
      <c r="O91" s="22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s="10" customFormat="1" ht="24.75" customHeight="1">
      <c r="A92" s="41">
        <v>3</v>
      </c>
      <c r="B92" s="99" t="s">
        <v>121</v>
      </c>
      <c r="C92" s="100">
        <v>1</v>
      </c>
      <c r="D92" s="100" t="s">
        <v>57</v>
      </c>
      <c r="E92" s="100">
        <v>0</v>
      </c>
      <c r="F92" s="96">
        <f>E92*C92</f>
        <v>0</v>
      </c>
      <c r="G92" s="100">
        <v>300</v>
      </c>
      <c r="H92" s="96">
        <f>G92</f>
        <v>300</v>
      </c>
      <c r="I92" s="104" t="s">
        <v>122</v>
      </c>
      <c r="J92" s="11"/>
      <c r="K92" s="11"/>
      <c r="L92" s="22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9" s="9" customFormat="1" ht="27.75" customHeight="1">
      <c r="A93" s="41">
        <v>4</v>
      </c>
      <c r="B93" s="107" t="s">
        <v>123</v>
      </c>
      <c r="C93" s="106">
        <v>0</v>
      </c>
      <c r="D93" s="106" t="s">
        <v>35</v>
      </c>
      <c r="E93" s="106">
        <v>1</v>
      </c>
      <c r="F93" s="108">
        <f>E93*C93</f>
        <v>0</v>
      </c>
      <c r="G93" s="106">
        <v>4.5</v>
      </c>
      <c r="H93" s="108">
        <f>G93*C93</f>
        <v>0</v>
      </c>
      <c r="I93" s="109" t="s">
        <v>124</v>
      </c>
    </row>
    <row r="94" spans="1:30" s="10" customFormat="1" ht="24.75" customHeight="1">
      <c r="A94" s="41">
        <v>5</v>
      </c>
      <c r="B94" s="99" t="s">
        <v>125</v>
      </c>
      <c r="C94" s="100">
        <v>0</v>
      </c>
      <c r="D94" s="96" t="s">
        <v>35</v>
      </c>
      <c r="E94" s="100">
        <v>0</v>
      </c>
      <c r="F94" s="96">
        <f>E94*C94</f>
        <v>0</v>
      </c>
      <c r="G94" s="100">
        <v>30</v>
      </c>
      <c r="H94" s="96">
        <f>C94*G94</f>
        <v>0</v>
      </c>
      <c r="I94" s="104" t="s">
        <v>126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256" ht="24.75" customHeight="1">
      <c r="A95" s="71" t="s">
        <v>127</v>
      </c>
      <c r="B95" s="72" t="s">
        <v>128</v>
      </c>
      <c r="C95" s="209" t="s">
        <v>129</v>
      </c>
      <c r="D95" s="210"/>
      <c r="E95" s="211"/>
      <c r="F95" s="206">
        <f>F86+H86+F87+F88+H90+H91+H92+H93+H94+F91+F93</f>
        <v>40045.05125</v>
      </c>
      <c r="G95" s="207"/>
      <c r="H95" s="208"/>
      <c r="I95" s="73"/>
      <c r="J95" s="57"/>
      <c r="K95" s="22"/>
      <c r="L95" s="22"/>
      <c r="M95" s="22"/>
      <c r="N95" s="22"/>
      <c r="O95" s="2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s="11" customFormat="1" ht="14.25">
      <c r="A96" s="43" t="s">
        <v>130</v>
      </c>
      <c r="B96" s="74"/>
      <c r="C96" s="43"/>
      <c r="D96" s="43"/>
      <c r="E96" s="75"/>
      <c r="F96" s="75"/>
      <c r="G96" s="76"/>
      <c r="H96" s="75"/>
      <c r="I96" s="74" t="s">
        <v>131</v>
      </c>
      <c r="J96" s="57"/>
      <c r="K96" s="22"/>
      <c r="L96" s="22"/>
      <c r="M96" s="22"/>
      <c r="N96" s="22"/>
      <c r="O96" s="2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s="12" customFormat="1" ht="18" customHeight="1">
      <c r="A97" s="77" t="s">
        <v>132</v>
      </c>
      <c r="B97" s="212" t="s">
        <v>133</v>
      </c>
      <c r="C97" s="212"/>
      <c r="D97" s="212"/>
      <c r="E97" s="212"/>
      <c r="F97" s="212"/>
      <c r="G97" s="212"/>
      <c r="H97" s="212"/>
      <c r="I97" s="212"/>
      <c r="J97" s="57"/>
      <c r="K97" s="22"/>
      <c r="L97" s="22"/>
      <c r="M97" s="22"/>
      <c r="N97" s="22"/>
      <c r="O97" s="2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12" customFormat="1" ht="18" customHeight="1">
      <c r="A98" s="77" t="s">
        <v>132</v>
      </c>
      <c r="B98" s="213" t="s">
        <v>134</v>
      </c>
      <c r="C98" s="213"/>
      <c r="D98" s="213"/>
      <c r="E98" s="213"/>
      <c r="F98" s="213"/>
      <c r="G98" s="213"/>
      <c r="H98" s="213"/>
      <c r="I98" s="213"/>
      <c r="J98" s="78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2" customFormat="1" ht="18" customHeight="1">
      <c r="A99" s="77" t="s">
        <v>132</v>
      </c>
      <c r="B99" s="213" t="s">
        <v>135</v>
      </c>
      <c r="C99" s="213"/>
      <c r="D99" s="213"/>
      <c r="E99" s="213"/>
      <c r="F99" s="213"/>
      <c r="G99" s="213"/>
      <c r="H99" s="213"/>
      <c r="I99" s="213"/>
      <c r="J99" s="4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18" customHeight="1">
      <c r="A100" s="77" t="s">
        <v>132</v>
      </c>
      <c r="B100" s="213" t="s">
        <v>136</v>
      </c>
      <c r="C100" s="213"/>
      <c r="D100" s="213"/>
      <c r="E100" s="213"/>
      <c r="F100" s="213"/>
      <c r="G100" s="213"/>
      <c r="H100" s="213"/>
      <c r="I100" s="213"/>
      <c r="J100" s="4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10" ht="14.25">
      <c r="A101" s="79" t="s">
        <v>132</v>
      </c>
      <c r="B101" s="214" t="s">
        <v>137</v>
      </c>
      <c r="C101" s="214"/>
      <c r="D101" s="214"/>
      <c r="E101" s="214"/>
      <c r="F101" s="214"/>
      <c r="G101" s="214"/>
      <c r="H101" s="214"/>
      <c r="I101" s="214"/>
      <c r="J101" s="42"/>
    </row>
    <row r="102" spans="1:10" ht="16.5" customHeight="1">
      <c r="A102" s="79" t="s">
        <v>132</v>
      </c>
      <c r="B102" s="214" t="s">
        <v>138</v>
      </c>
      <c r="C102" s="214"/>
      <c r="D102" s="214"/>
      <c r="E102" s="214"/>
      <c r="F102" s="214"/>
      <c r="G102" s="214"/>
      <c r="H102" s="214"/>
      <c r="I102" s="214"/>
      <c r="J102" s="42"/>
    </row>
    <row r="103" spans="1:10" ht="18.75" customHeight="1">
      <c r="A103" s="79" t="s">
        <v>132</v>
      </c>
      <c r="B103" s="214" t="s">
        <v>139</v>
      </c>
      <c r="C103" s="214"/>
      <c r="D103" s="214"/>
      <c r="E103" s="214"/>
      <c r="F103" s="214"/>
      <c r="G103" s="214"/>
      <c r="H103" s="214"/>
      <c r="I103" s="214"/>
      <c r="J103" s="42"/>
    </row>
    <row r="104" spans="1:10" ht="14.25">
      <c r="A104" s="79" t="s">
        <v>132</v>
      </c>
      <c r="B104" s="214" t="s">
        <v>140</v>
      </c>
      <c r="C104" s="214"/>
      <c r="D104" s="214"/>
      <c r="E104" s="214"/>
      <c r="F104" s="214"/>
      <c r="G104" s="214"/>
      <c r="H104" s="214"/>
      <c r="I104" s="214"/>
      <c r="J104" s="42"/>
    </row>
    <row r="105" spans="1:10" ht="14.25">
      <c r="A105" s="79" t="s">
        <v>132</v>
      </c>
      <c r="B105" s="214" t="s">
        <v>141</v>
      </c>
      <c r="C105" s="214"/>
      <c r="D105" s="214"/>
      <c r="E105" s="214"/>
      <c r="F105" s="214"/>
      <c r="G105" s="214"/>
      <c r="H105" s="214"/>
      <c r="I105" s="214"/>
      <c r="J105" s="42"/>
    </row>
    <row r="106" spans="1:10" ht="14.25">
      <c r="A106" s="79" t="s">
        <v>132</v>
      </c>
      <c r="B106" s="214" t="s">
        <v>142</v>
      </c>
      <c r="C106" s="214"/>
      <c r="D106" s="214"/>
      <c r="E106" s="214"/>
      <c r="F106" s="214"/>
      <c r="G106" s="214"/>
      <c r="H106" s="214"/>
      <c r="I106" s="214"/>
      <c r="J106" s="42"/>
    </row>
    <row r="107" spans="1:10" ht="18.75" customHeight="1">
      <c r="A107" s="80"/>
      <c r="B107" s="215" t="s">
        <v>143</v>
      </c>
      <c r="C107" s="215"/>
      <c r="D107" s="80"/>
      <c r="E107" s="81"/>
      <c r="F107" s="81"/>
      <c r="G107" s="82"/>
      <c r="H107" s="81"/>
      <c r="I107" s="78" t="s">
        <v>144</v>
      </c>
      <c r="J107" s="42"/>
    </row>
    <row r="108" spans="1:10" ht="18.75" customHeight="1">
      <c r="A108" s="80"/>
      <c r="B108" s="78"/>
      <c r="C108" s="80"/>
      <c r="D108" s="80"/>
      <c r="E108" s="81"/>
      <c r="F108" s="81"/>
      <c r="G108" s="82"/>
      <c r="H108" s="81"/>
      <c r="I108" s="78"/>
      <c r="J108" s="42"/>
    </row>
    <row r="109" spans="1:11" ht="18.75" customHeight="1">
      <c r="A109" s="80"/>
      <c r="B109" s="215" t="s">
        <v>194</v>
      </c>
      <c r="C109" s="215"/>
      <c r="D109" s="215"/>
      <c r="E109" s="81"/>
      <c r="F109" s="81"/>
      <c r="G109" s="82"/>
      <c r="H109" s="215" t="s">
        <v>195</v>
      </c>
      <c r="I109" s="215"/>
      <c r="J109" s="80"/>
      <c r="K109" s="80"/>
    </row>
    <row r="110" spans="1:10" ht="14.25">
      <c r="A110" s="80"/>
      <c r="B110" s="78"/>
      <c r="C110" s="80"/>
      <c r="D110" s="80"/>
      <c r="E110" s="81"/>
      <c r="F110" s="81"/>
      <c r="G110" s="82"/>
      <c r="H110" s="81"/>
      <c r="I110" s="78"/>
      <c r="J110" s="42"/>
    </row>
    <row r="111" spans="1:10" ht="20.25">
      <c r="A111" s="216" t="s">
        <v>145</v>
      </c>
      <c r="B111" s="217"/>
      <c r="C111" s="83"/>
      <c r="D111" s="83"/>
      <c r="E111" s="83"/>
      <c r="F111" s="83"/>
      <c r="G111" s="83"/>
      <c r="H111" s="83"/>
      <c r="I111" s="84" t="s">
        <v>146</v>
      </c>
      <c r="J111" s="42"/>
    </row>
    <row r="112" spans="1:256" ht="45.75" customHeight="1">
      <c r="A112" s="85">
        <v>1</v>
      </c>
      <c r="B112" s="25" t="s">
        <v>147</v>
      </c>
      <c r="C112" s="85">
        <v>55</v>
      </c>
      <c r="D112" s="37" t="s">
        <v>148</v>
      </c>
      <c r="E112" s="37">
        <v>18</v>
      </c>
      <c r="F112" s="37">
        <f aca="true" t="shared" si="7" ref="F112:F132">C112*E112</f>
        <v>990</v>
      </c>
      <c r="G112" s="37"/>
      <c r="H112" s="37"/>
      <c r="I112" s="26" t="s">
        <v>149</v>
      </c>
      <c r="J112" s="86"/>
      <c r="K112" s="18"/>
      <c r="L112" s="18"/>
      <c r="M112" s="18"/>
      <c r="N112" s="18"/>
      <c r="O112" s="18"/>
      <c r="P112" s="18"/>
      <c r="Q112" s="1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10" ht="20.25" customHeight="1">
      <c r="A113" s="40">
        <v>2</v>
      </c>
      <c r="B113" s="39" t="s">
        <v>150</v>
      </c>
      <c r="C113" s="37">
        <v>32</v>
      </c>
      <c r="D113" s="41" t="s">
        <v>35</v>
      </c>
      <c r="E113" s="41">
        <v>100</v>
      </c>
      <c r="F113" s="37">
        <f t="shared" si="7"/>
        <v>3200</v>
      </c>
      <c r="G113" s="41"/>
      <c r="H113" s="41"/>
      <c r="I113" s="87" t="s">
        <v>151</v>
      </c>
      <c r="J113" s="42"/>
    </row>
    <row r="114" spans="1:10" s="18" customFormat="1" ht="21.75" customHeight="1">
      <c r="A114" s="85">
        <v>3</v>
      </c>
      <c r="B114" s="36" t="s">
        <v>152</v>
      </c>
      <c r="C114" s="37">
        <v>11</v>
      </c>
      <c r="D114" s="37" t="s">
        <v>35</v>
      </c>
      <c r="E114" s="37">
        <v>70</v>
      </c>
      <c r="F114" s="37">
        <f t="shared" si="7"/>
        <v>770</v>
      </c>
      <c r="G114" s="37"/>
      <c r="H114" s="37"/>
      <c r="I114" s="25" t="s">
        <v>153</v>
      </c>
      <c r="J114" s="47"/>
    </row>
    <row r="115" spans="1:10" s="18" customFormat="1" ht="20.25" customHeight="1">
      <c r="A115" s="40">
        <v>4</v>
      </c>
      <c r="B115" s="36" t="s">
        <v>154</v>
      </c>
      <c r="C115" s="37">
        <v>5.7</v>
      </c>
      <c r="D115" s="37" t="s">
        <v>35</v>
      </c>
      <c r="E115" s="37">
        <v>75</v>
      </c>
      <c r="F115" s="37">
        <f t="shared" si="7"/>
        <v>427.5</v>
      </c>
      <c r="G115" s="37"/>
      <c r="H115" s="37"/>
      <c r="I115" s="25" t="s">
        <v>153</v>
      </c>
      <c r="J115" s="47"/>
    </row>
    <row r="116" spans="1:10" s="18" customFormat="1" ht="19.5" customHeight="1">
      <c r="A116" s="85">
        <v>5</v>
      </c>
      <c r="B116" s="36" t="s">
        <v>155</v>
      </c>
      <c r="C116" s="37">
        <v>24</v>
      </c>
      <c r="D116" s="37" t="s">
        <v>35</v>
      </c>
      <c r="E116" s="37">
        <v>70</v>
      </c>
      <c r="F116" s="37">
        <f t="shared" si="7"/>
        <v>1680</v>
      </c>
      <c r="G116" s="37"/>
      <c r="H116" s="37"/>
      <c r="I116" s="25" t="s">
        <v>156</v>
      </c>
      <c r="J116" s="47"/>
    </row>
    <row r="117" spans="1:10" s="18" customFormat="1" ht="21.75" customHeight="1">
      <c r="A117" s="40">
        <v>6</v>
      </c>
      <c r="B117" s="36" t="s">
        <v>157</v>
      </c>
      <c r="C117" s="37">
        <v>2.7</v>
      </c>
      <c r="D117" s="37" t="s">
        <v>35</v>
      </c>
      <c r="E117" s="37">
        <v>75</v>
      </c>
      <c r="F117" s="37">
        <f t="shared" si="7"/>
        <v>202.5</v>
      </c>
      <c r="G117" s="37"/>
      <c r="H117" s="37"/>
      <c r="I117" s="25" t="s">
        <v>158</v>
      </c>
      <c r="J117" s="47"/>
    </row>
    <row r="118" spans="1:10" s="18" customFormat="1" ht="22.5" customHeight="1">
      <c r="A118" s="85">
        <v>7</v>
      </c>
      <c r="B118" s="36" t="s">
        <v>159</v>
      </c>
      <c r="C118" s="37">
        <v>28</v>
      </c>
      <c r="D118" s="37" t="s">
        <v>35</v>
      </c>
      <c r="E118" s="37">
        <v>70</v>
      </c>
      <c r="F118" s="37">
        <f t="shared" si="7"/>
        <v>1960</v>
      </c>
      <c r="G118" s="37"/>
      <c r="H118" s="37"/>
      <c r="I118" s="25" t="s">
        <v>156</v>
      </c>
      <c r="J118" s="47"/>
    </row>
    <row r="119" spans="1:10" ht="21.75" customHeight="1">
      <c r="A119" s="40">
        <v>8</v>
      </c>
      <c r="B119" s="39" t="s">
        <v>160</v>
      </c>
      <c r="C119" s="41">
        <v>3</v>
      </c>
      <c r="D119" s="88" t="s">
        <v>60</v>
      </c>
      <c r="E119" s="88">
        <v>1200</v>
      </c>
      <c r="F119" s="37">
        <f t="shared" si="7"/>
        <v>3600</v>
      </c>
      <c r="G119" s="88"/>
      <c r="H119" s="41"/>
      <c r="I119" s="27" t="s">
        <v>160</v>
      </c>
      <c r="J119" s="42"/>
    </row>
    <row r="120" spans="1:10" ht="21.75" customHeight="1">
      <c r="A120" s="85">
        <v>9</v>
      </c>
      <c r="B120" s="39" t="s">
        <v>161</v>
      </c>
      <c r="C120" s="41">
        <v>1</v>
      </c>
      <c r="D120" s="88" t="s">
        <v>60</v>
      </c>
      <c r="E120" s="88">
        <v>1400</v>
      </c>
      <c r="F120" s="37">
        <f t="shared" si="7"/>
        <v>1400</v>
      </c>
      <c r="G120" s="88"/>
      <c r="H120" s="41"/>
      <c r="I120" s="27" t="s">
        <v>161</v>
      </c>
      <c r="J120" s="42"/>
    </row>
    <row r="121" spans="1:10" ht="22.5" customHeight="1">
      <c r="A121" s="40">
        <v>10</v>
      </c>
      <c r="B121" s="89" t="s">
        <v>162</v>
      </c>
      <c r="C121" s="40">
        <v>1</v>
      </c>
      <c r="D121" s="88" t="s">
        <v>60</v>
      </c>
      <c r="E121" s="41">
        <v>1600</v>
      </c>
      <c r="F121" s="37">
        <f t="shared" si="7"/>
        <v>1600</v>
      </c>
      <c r="G121" s="41"/>
      <c r="H121" s="41"/>
      <c r="I121" s="89" t="s">
        <v>162</v>
      </c>
      <c r="J121" s="42"/>
    </row>
    <row r="122" spans="1:10" ht="19.5" customHeight="1">
      <c r="A122" s="85">
        <v>11</v>
      </c>
      <c r="B122" s="89" t="s">
        <v>163</v>
      </c>
      <c r="C122" s="40">
        <v>1</v>
      </c>
      <c r="D122" s="41" t="s">
        <v>99</v>
      </c>
      <c r="E122" s="41">
        <v>700</v>
      </c>
      <c r="F122" s="37">
        <f t="shared" si="7"/>
        <v>700</v>
      </c>
      <c r="G122" s="41"/>
      <c r="H122" s="41"/>
      <c r="I122" s="25" t="s">
        <v>163</v>
      </c>
      <c r="J122" s="42"/>
    </row>
    <row r="123" spans="1:10" ht="16.5" customHeight="1">
      <c r="A123" s="40">
        <v>12</v>
      </c>
      <c r="B123" s="90" t="s">
        <v>164</v>
      </c>
      <c r="C123" s="40">
        <v>1</v>
      </c>
      <c r="D123" s="41" t="s">
        <v>99</v>
      </c>
      <c r="E123" s="41">
        <v>500</v>
      </c>
      <c r="F123" s="37">
        <f t="shared" si="7"/>
        <v>500</v>
      </c>
      <c r="G123" s="41"/>
      <c r="H123" s="41"/>
      <c r="I123" s="25" t="s">
        <v>165</v>
      </c>
      <c r="J123" s="42"/>
    </row>
    <row r="124" spans="1:256" ht="19.5" customHeight="1">
      <c r="A124" s="85">
        <v>13</v>
      </c>
      <c r="B124" s="27" t="s">
        <v>166</v>
      </c>
      <c r="C124" s="40">
        <v>1</v>
      </c>
      <c r="D124" s="41" t="s">
        <v>99</v>
      </c>
      <c r="E124" s="41">
        <v>1400</v>
      </c>
      <c r="F124" s="37">
        <f t="shared" si="7"/>
        <v>1400</v>
      </c>
      <c r="G124" s="41"/>
      <c r="H124" s="41"/>
      <c r="I124" s="25" t="s">
        <v>165</v>
      </c>
      <c r="J124" s="43"/>
      <c r="K124" s="23"/>
      <c r="L124" s="23"/>
      <c r="M124" s="23"/>
      <c r="N124" s="23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24.75" customHeight="1">
      <c r="A125" s="40">
        <v>14</v>
      </c>
      <c r="B125" s="27" t="s">
        <v>167</v>
      </c>
      <c r="C125" s="40">
        <v>1</v>
      </c>
      <c r="D125" s="41" t="s">
        <v>57</v>
      </c>
      <c r="E125" s="41">
        <v>280</v>
      </c>
      <c r="F125" s="37">
        <f t="shared" si="7"/>
        <v>280</v>
      </c>
      <c r="G125" s="41"/>
      <c r="H125" s="41"/>
      <c r="I125" s="39" t="s">
        <v>168</v>
      </c>
      <c r="J125" s="43"/>
      <c r="K125" s="23"/>
      <c r="L125" s="23"/>
      <c r="M125" s="23"/>
      <c r="N125" s="2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24.75" customHeight="1">
      <c r="A126" s="85">
        <v>15</v>
      </c>
      <c r="B126" s="27" t="s">
        <v>169</v>
      </c>
      <c r="C126" s="40">
        <v>9</v>
      </c>
      <c r="D126" s="37" t="s">
        <v>35</v>
      </c>
      <c r="E126" s="41">
        <v>110</v>
      </c>
      <c r="F126" s="37">
        <f t="shared" si="7"/>
        <v>990</v>
      </c>
      <c r="G126" s="41"/>
      <c r="H126" s="41"/>
      <c r="I126" s="39" t="s">
        <v>170</v>
      </c>
      <c r="J126" s="80"/>
      <c r="K126" s="147"/>
      <c r="L126" s="147"/>
      <c r="M126" s="147"/>
      <c r="N126" s="147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10" ht="19.5" customHeight="1">
      <c r="A127" s="40">
        <v>16</v>
      </c>
      <c r="B127" s="89" t="s">
        <v>171</v>
      </c>
      <c r="C127" s="40">
        <v>1</v>
      </c>
      <c r="D127" s="41" t="s">
        <v>99</v>
      </c>
      <c r="E127" s="41">
        <v>900</v>
      </c>
      <c r="F127" s="37">
        <f t="shared" si="7"/>
        <v>900</v>
      </c>
      <c r="G127" s="41"/>
      <c r="H127" s="41"/>
      <c r="I127" s="39" t="s">
        <v>172</v>
      </c>
      <c r="J127" s="42"/>
    </row>
    <row r="128" spans="1:10" ht="19.5" customHeight="1">
      <c r="A128" s="85">
        <v>17</v>
      </c>
      <c r="B128" s="89" t="s">
        <v>173</v>
      </c>
      <c r="C128" s="40">
        <v>1</v>
      </c>
      <c r="D128" s="41" t="s">
        <v>99</v>
      </c>
      <c r="E128" s="41">
        <v>450</v>
      </c>
      <c r="F128" s="37">
        <f t="shared" si="7"/>
        <v>450</v>
      </c>
      <c r="G128" s="41"/>
      <c r="H128" s="41"/>
      <c r="I128" s="39" t="s">
        <v>174</v>
      </c>
      <c r="J128" s="42"/>
    </row>
    <row r="129" spans="1:10" ht="19.5" customHeight="1">
      <c r="A129" s="40">
        <v>18</v>
      </c>
      <c r="B129" s="89" t="s">
        <v>175</v>
      </c>
      <c r="C129" s="40">
        <v>6</v>
      </c>
      <c r="D129" s="41" t="s">
        <v>148</v>
      </c>
      <c r="E129" s="41">
        <v>450</v>
      </c>
      <c r="F129" s="37">
        <f t="shared" si="7"/>
        <v>2700</v>
      </c>
      <c r="G129" s="41"/>
      <c r="H129" s="41"/>
      <c r="I129" s="39" t="s">
        <v>175</v>
      </c>
      <c r="J129" s="42"/>
    </row>
    <row r="130" spans="1:10" ht="19.5" customHeight="1">
      <c r="A130" s="85">
        <v>19</v>
      </c>
      <c r="B130" s="89" t="s">
        <v>176</v>
      </c>
      <c r="C130" s="40">
        <v>2</v>
      </c>
      <c r="D130" s="41" t="s">
        <v>148</v>
      </c>
      <c r="E130" s="41">
        <v>800</v>
      </c>
      <c r="F130" s="37">
        <f t="shared" si="7"/>
        <v>1600</v>
      </c>
      <c r="G130" s="41"/>
      <c r="H130" s="41"/>
      <c r="I130" s="39" t="s">
        <v>176</v>
      </c>
      <c r="J130" s="42"/>
    </row>
    <row r="131" spans="1:10" ht="24.75" customHeight="1">
      <c r="A131" s="40">
        <v>20</v>
      </c>
      <c r="B131" s="89" t="s">
        <v>177</v>
      </c>
      <c r="C131" s="40">
        <v>1</v>
      </c>
      <c r="D131" s="41" t="s">
        <v>99</v>
      </c>
      <c r="E131" s="41">
        <v>650</v>
      </c>
      <c r="F131" s="37">
        <f t="shared" si="7"/>
        <v>650</v>
      </c>
      <c r="G131" s="41"/>
      <c r="H131" s="41"/>
      <c r="I131" s="27" t="s">
        <v>178</v>
      </c>
      <c r="J131" s="42"/>
    </row>
    <row r="132" spans="1:10" ht="24.75" customHeight="1">
      <c r="A132" s="40">
        <v>20</v>
      </c>
      <c r="B132" s="89" t="s">
        <v>179</v>
      </c>
      <c r="C132" s="40">
        <v>17</v>
      </c>
      <c r="D132" s="37" t="s">
        <v>35</v>
      </c>
      <c r="E132" s="41">
        <v>260</v>
      </c>
      <c r="F132" s="37">
        <f t="shared" si="7"/>
        <v>4420</v>
      </c>
      <c r="G132" s="41"/>
      <c r="H132" s="41"/>
      <c r="I132" s="27" t="s">
        <v>180</v>
      </c>
      <c r="J132" s="42"/>
    </row>
    <row r="133" spans="1:10" ht="15.75">
      <c r="A133" s="91"/>
      <c r="B133" s="92" t="s">
        <v>181</v>
      </c>
      <c r="C133" s="91"/>
      <c r="D133" s="218"/>
      <c r="E133" s="218"/>
      <c r="F133" s="93">
        <f>SUM(F112:F132)</f>
        <v>30420</v>
      </c>
      <c r="G133" s="94"/>
      <c r="H133" s="94"/>
      <c r="I133" s="92" t="s">
        <v>182</v>
      </c>
      <c r="J133" s="42"/>
    </row>
    <row r="134" ht="33" customHeight="1"/>
    <row r="135" spans="1:10" s="18" customFormat="1" ht="21" customHeight="1">
      <c r="A135" s="85">
        <v>1</v>
      </c>
      <c r="B135" s="36" t="s">
        <v>183</v>
      </c>
      <c r="C135" s="37">
        <v>4.4</v>
      </c>
      <c r="D135" s="37" t="s">
        <v>184</v>
      </c>
      <c r="E135" s="37">
        <v>1880</v>
      </c>
      <c r="F135" s="37">
        <f>C135*E135</f>
        <v>8272</v>
      </c>
      <c r="G135" s="37"/>
      <c r="H135" s="37"/>
      <c r="I135" s="25" t="s">
        <v>185</v>
      </c>
      <c r="J135" s="47"/>
    </row>
    <row r="136" spans="1:10" ht="18.75" customHeight="1">
      <c r="A136" s="85">
        <v>2</v>
      </c>
      <c r="B136" s="39" t="s">
        <v>186</v>
      </c>
      <c r="C136" s="37">
        <v>33</v>
      </c>
      <c r="D136" s="41" t="s">
        <v>35</v>
      </c>
      <c r="E136" s="41">
        <v>110</v>
      </c>
      <c r="F136" s="37">
        <f>C136*E136</f>
        <v>3630</v>
      </c>
      <c r="G136" s="41"/>
      <c r="H136" s="41"/>
      <c r="I136" s="87" t="s">
        <v>187</v>
      </c>
      <c r="J136" s="42"/>
    </row>
    <row r="137" ht="33" customHeight="1"/>
    <row r="138" spans="1:10" ht="20.25">
      <c r="A138" s="216" t="s">
        <v>188</v>
      </c>
      <c r="B138" s="217"/>
      <c r="C138" s="83"/>
      <c r="D138" s="83"/>
      <c r="E138" s="83"/>
      <c r="F138" s="83"/>
      <c r="G138" s="83"/>
      <c r="H138" s="83"/>
      <c r="I138" s="84"/>
      <c r="J138" s="42"/>
    </row>
    <row r="139" spans="1:10" s="135" customFormat="1" ht="39.75" customHeight="1">
      <c r="A139" s="139">
        <v>1</v>
      </c>
      <c r="B139" s="141" t="s">
        <v>189</v>
      </c>
      <c r="C139" s="139">
        <f>5.6*2.8</f>
        <v>15.679999999999998</v>
      </c>
      <c r="D139" s="139" t="s">
        <v>35</v>
      </c>
      <c r="E139" s="140">
        <v>420</v>
      </c>
      <c r="F139" s="139">
        <f>C139*E139</f>
        <v>6585.599999999999</v>
      </c>
      <c r="G139" s="139"/>
      <c r="H139" s="138"/>
      <c r="I139" s="137" t="s">
        <v>190</v>
      </c>
      <c r="J139" s="136"/>
    </row>
    <row r="140" spans="1:10" s="135" customFormat="1" ht="39.75" customHeight="1">
      <c r="A140" s="139">
        <v>2</v>
      </c>
      <c r="B140" s="141" t="s">
        <v>191</v>
      </c>
      <c r="C140" s="139">
        <f>1.5*2.4</f>
        <v>3.5999999999999996</v>
      </c>
      <c r="D140" s="139" t="s">
        <v>35</v>
      </c>
      <c r="E140" s="140">
        <v>420</v>
      </c>
      <c r="F140" s="139">
        <f>C140*E140</f>
        <v>1511.9999999999998</v>
      </c>
      <c r="G140" s="139"/>
      <c r="H140" s="138"/>
      <c r="I140" s="137" t="s">
        <v>190</v>
      </c>
      <c r="J140" s="136"/>
    </row>
    <row r="141" spans="1:10" s="135" customFormat="1" ht="39.75" customHeight="1">
      <c r="A141" s="139">
        <v>3</v>
      </c>
      <c r="B141" s="141" t="s">
        <v>192</v>
      </c>
      <c r="C141" s="139">
        <f>1.9*1</f>
        <v>1.9</v>
      </c>
      <c r="D141" s="139" t="s">
        <v>35</v>
      </c>
      <c r="E141" s="140">
        <v>450</v>
      </c>
      <c r="F141" s="139">
        <f>C141*E141</f>
        <v>855</v>
      </c>
      <c r="G141" s="139"/>
      <c r="H141" s="138"/>
      <c r="I141" s="137" t="s">
        <v>190</v>
      </c>
      <c r="J141" s="136"/>
    </row>
    <row r="143" ht="14.25">
      <c r="H143" s="138"/>
    </row>
  </sheetData>
  <mergeCells count="52">
    <mergeCell ref="D133:E133"/>
    <mergeCell ref="A138:B138"/>
    <mergeCell ref="A16:A17"/>
    <mergeCell ref="B16:B17"/>
    <mergeCell ref="C16:C17"/>
    <mergeCell ref="D16:D17"/>
    <mergeCell ref="B107:C107"/>
    <mergeCell ref="B109:D109"/>
    <mergeCell ref="H109:I109"/>
    <mergeCell ref="A111:B111"/>
    <mergeCell ref="B103:I103"/>
    <mergeCell ref="B104:I104"/>
    <mergeCell ref="B105:I105"/>
    <mergeCell ref="B106:I106"/>
    <mergeCell ref="B99:I99"/>
    <mergeCell ref="B100:I100"/>
    <mergeCell ref="B101:I101"/>
    <mergeCell ref="B102:I102"/>
    <mergeCell ref="C95:E95"/>
    <mergeCell ref="F95:H95"/>
    <mergeCell ref="B97:I97"/>
    <mergeCell ref="B98:I98"/>
    <mergeCell ref="C87:E87"/>
    <mergeCell ref="F87:H87"/>
    <mergeCell ref="C88:E88"/>
    <mergeCell ref="F88:H88"/>
    <mergeCell ref="A55:B55"/>
    <mergeCell ref="A63:B63"/>
    <mergeCell ref="A73:B73"/>
    <mergeCell ref="C86:E86"/>
    <mergeCell ref="A18:B18"/>
    <mergeCell ref="A34:B34"/>
    <mergeCell ref="A42:B42"/>
    <mergeCell ref="A48:B48"/>
    <mergeCell ref="B13:I13"/>
    <mergeCell ref="B14:I14"/>
    <mergeCell ref="B15:I15"/>
    <mergeCell ref="E16:F16"/>
    <mergeCell ref="G16:H16"/>
    <mergeCell ref="I16:I17"/>
    <mergeCell ref="B9:I9"/>
    <mergeCell ref="B10:I10"/>
    <mergeCell ref="B11:I11"/>
    <mergeCell ref="B12:I12"/>
    <mergeCell ref="A5:I5"/>
    <mergeCell ref="B6:I6"/>
    <mergeCell ref="B7:I7"/>
    <mergeCell ref="B8:I8"/>
    <mergeCell ref="A1:I1"/>
    <mergeCell ref="A2:I2"/>
    <mergeCell ref="A3:I3"/>
    <mergeCell ref="A4:I4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2012-05-02T12:34:41Z</cp:lastPrinted>
  <dcterms:created xsi:type="dcterms:W3CDTF">2006-09-24T05:52:42Z</dcterms:created>
  <dcterms:modified xsi:type="dcterms:W3CDTF">2012-07-09T00:46:30Z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