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方案" sheetId="1" r:id="rId1"/>
  </sheets>
  <definedNames>
    <definedName name="_xlnm.Print_Area" localSheetId="0">'方案'!$A$1:$I$130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<sst xmlns="http://schemas.openxmlformats.org/spreadsheetml/2006/main" count="328" uniqueCount="181">
  <si>
    <t>北京齐家盛装饰南昌分公司工程报价单</t>
  </si>
  <si>
    <t>齐家盛装饰部分材料品牌说明</t>
  </si>
  <si>
    <t xml:space="preserve">板  材
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</si>
  <si>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</si>
  <si>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木器漆</t>
  </si>
  <si>
    <t>多乐士木饰丽系列，华润“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</si>
  <si>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</si>
  <si>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多乐士腻子粉，内墙涂料多乐士家丽安净味，多乐士无添加，多乐士金装五合一，立邦丽易涂优，立邦绮得丽，立邦净味120二合一。</t>
  </si>
  <si>
    <t>强电线</t>
  </si>
  <si>
    <t>熊猫牌或赣昌牌多股软线，空调、卫生间及厨房安装4平方线（地线2.5平方），普通插座2.5平方线（地线1.5平方），照明线1.5平方线，（熊猫牌电线中国十大品牌之一。）如需安装熊猫牌6平方软线，材料费按7元/m计算。</t>
  </si>
  <si>
    <t>弱电线</t>
  </si>
  <si>
    <t>电视线、网络线、电话线采用中国名牌“熊猫”品牌，电视线采用熊猫牌屏蔽线（上海生产）。熊猫牌音响线价格按4.5元/m另计。</t>
  </si>
  <si>
    <t>防  水</t>
  </si>
  <si>
    <t>雷邦士通用型防水涂料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</si>
  <si>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</si>
  <si>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进口皮尔萨PP-R管（国际品牌，世界五百强排名212位，全球最早荣获德国HY双环保认证、土耳其原装进口水管）、日丰给水管。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</si>
  <si>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</si>
  <si>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</si>
  <si>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</si>
  <si>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</si>
  <si>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</si>
  <si>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海螺牌32.5硅酸盐水泥，江西生产（视各小区所使用的品牌而定）。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</si>
  <si>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</si>
  <si>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</si>
  <si>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</si>
  <si>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</si>
  <si>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</si>
  <si>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</si>
  <si>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</si>
  <si>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</si>
  <si>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</si>
  <si>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一、拆除、基础工程</t>
  </si>
  <si>
    <t>砌墙（12墙）</t>
  </si>
  <si>
    <t>㎡</t>
  </si>
  <si>
    <t>红砖或轻体砖砌墙，墙面粉刷价格另计（不含表层装饰）</t>
  </si>
  <si>
    <t>拆除墙地砖</t>
  </si>
  <si>
    <t>仅人工费，垃圾装袋，运至物业指定垃圾堆放处。</t>
  </si>
  <si>
    <t>拆现浇隔板</t>
  </si>
  <si>
    <t>项</t>
  </si>
  <si>
    <t>仅人工费，垃圾装袋，运至物业指定垃圾堆放处，含修补（视数量具体确定）。</t>
  </si>
  <si>
    <t>铲墙皮</t>
  </si>
  <si>
    <t>仅人工费。</t>
  </si>
  <si>
    <t>墙面找平</t>
  </si>
  <si>
    <t>1、原地面清理，海螺牌强度32.5普通硅酸盐水泥沙浆抹平。2、找平厚度平均不超过40mm，超过此厚度另增加材料费10元/㎡。</t>
  </si>
  <si>
    <t>双面墙体粉刷</t>
  </si>
  <si>
    <t>海螺牌32.5硅酸盐水泥、中砂双面墙体粉刷、抹平。</t>
  </si>
  <si>
    <t>封门洞（24墙）</t>
  </si>
  <si>
    <t>红砖或轻体砖砌墙,海螺牌32.5水泥沙浆抹平（不含表层装饰）。</t>
  </si>
  <si>
    <t>开门洞（24墙）</t>
  </si>
  <si>
    <t>仅人工费，垃圾装袋，运至物业指定垃圾堆放处，含修补。</t>
  </si>
  <si>
    <t>现浇梁</t>
  </si>
  <si>
    <t>m</t>
  </si>
  <si>
    <t>海螺牌32.5硅酸盐水泥、中砂及国标钢筋现浇结构。现场制作
 规格≤1.2m　不足1米按一米计</t>
  </si>
  <si>
    <t>现浇柱子</t>
  </si>
  <si>
    <t>拆除地板</t>
  </si>
  <si>
    <t>人工费,垃圾装袋，运至物业指定垃圾堆放处。</t>
  </si>
  <si>
    <t>拆除入户门</t>
  </si>
  <si>
    <t>樘</t>
  </si>
  <si>
    <t>拆除房门</t>
  </si>
  <si>
    <t>墙面修补</t>
  </si>
  <si>
    <t>墙面修补。</t>
  </si>
  <si>
    <t>电箱移位</t>
  </si>
  <si>
    <t>处</t>
  </si>
  <si>
    <t>强弱电配电箱移位及安装，开孔，水泥砂浆修补。</t>
  </si>
  <si>
    <t>主卧电视挖洞</t>
  </si>
  <si>
    <t>个</t>
  </si>
  <si>
    <t>主卧电视挖洞，深度不超过150mm，水泥砂浆修补，靠外墙处需刷防水涂料（根据实际大小确定价格）。</t>
  </si>
  <si>
    <t>粉线槽</t>
  </si>
  <si>
    <t>开槽处水泥沙浆抹平，底盒固定（三房以上的按480元计材料费和人工费）。</t>
  </si>
  <si>
    <t>小计</t>
  </si>
  <si>
    <t>二、玄关及收纳间装修工程</t>
  </si>
  <si>
    <t>墙面批灰</t>
  </si>
  <si>
    <t>墙面膏灰局部批荡找平，墙面开槽处石膏找平，贴布，挂网或滚涂墙固等。</t>
  </si>
  <si>
    <t>顶面刮腻子及刷漆</t>
  </si>
  <si>
    <t>批刮多乐士腻子二遍，打磨平整。刷底漆一遍，多乐士家丽安净味面漆二遍。(不含特殊处理)喷涂加8元/m2。</t>
  </si>
  <si>
    <t>墙面刮腻子及刷漆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</si>
  <si>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</si>
  <si>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</si>
  <si>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无门衣柜</t>
  </si>
  <si>
    <t xml:space="preserve">（1）千年舟E1级杉木指接板，框架结构，9厘背板                         （2）外贴3厘饰面板，实木线条收口
（3）衣柜门价格另计，饰面油漆价格另计                               （4）不含五金、玻璃，柜内贴波音软片、饰面板价格另计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</si>
  <si>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鞋柜</t>
  </si>
  <si>
    <t xml:space="preserve">（1）千年舟E1级杉木指接板，框架结构，9厘背板                         （2）外贴3厘饰面板，实木线条收口
（3）不含五金、玻璃，柜内贴波音软片、饰面板价格另计                  （4）厚度为45cm内，柜内特殊功能制作另计                         （5）靠墙背板防潮处理价格另计                                   （6）饰面油漆价格另计                                          </t>
  </si>
  <si>
    <t>鞋柜百叶门</t>
  </si>
  <si>
    <t>扇</t>
  </si>
  <si>
    <t>千年舟E1级大芯板或指接板，框架结构，同品牌3厘饰面板饰面，实木线条现场制作百叶，不含油漆。</t>
  </si>
  <si>
    <t>木制作混油饰面</t>
  </si>
  <si>
    <t>（1）华润或多乐士白漆或调色漆.同一木制品同时使用二种以上颜色着色漆价格另计    （2）刮底灰，打磨平整  （3）三底二面  （4）按展开面积计算，门扇玻璃不除面积</t>
  </si>
  <si>
    <t>木制作柜内刷清漆</t>
  </si>
  <si>
    <t>刷华润或多乐士底漆一遍，打磨平整，刷面漆一遍。</t>
  </si>
  <si>
    <t>柜体防潮处理</t>
  </si>
  <si>
    <t>柜体背板与墙面交接处墙面涂刷防水及背板刷清漆、中间铺珍珠棉。</t>
  </si>
  <si>
    <t>过门石</t>
  </si>
  <si>
    <t>水泥砂浆铺贴过门石（过门石业主自购）。</t>
  </si>
  <si>
    <t>吊平顶</t>
  </si>
  <si>
    <t>轻钢龙骨做骨架，制作规格为400mm*400mm,龙牌石膏板饰面，吊平顶。石膏板拼接处留缝3-8mm，快粘粉或石膏粉填充，牛皮纸或绷带粘缝处理，自攻钉刷防锈漆。(不含木质线条、石膏线条、木质雕花及表面装饰）</t>
  </si>
  <si>
    <t>三、客餐厅及走道装修工程</t>
  </si>
  <si>
    <t>地面保护</t>
  </si>
  <si>
    <t>齐家盛装饰南昌分公司专用地面保护膜.</t>
  </si>
  <si>
    <t>酒柜装饰柜</t>
  </si>
  <si>
    <t xml:space="preserve">（1）千年舟E1级杉木指接板，框架结构，9厘背板                         （2）外贴3厘饰面板，实木线条收口。定制实木线条价格另计，按30元/m计算
（3）含装饰柜柜门，柜内饰面板。                                   （4）饰面油漆价格另计                                            （5）不含五金、玻璃                                             （6）装饰柜厚度为40cm内，柜内特殊功能制作另计                         （7）靠墙背板防潮处理  价格另计                                     
</t>
  </si>
  <si>
    <t>贴暗装踢脚线</t>
  </si>
  <si>
    <t>墙面开槽，海螺牌32.5硅酸盐水泥沙浆铺贴,踢脚线与墙面齐平，不含踢脚线。</t>
  </si>
  <si>
    <t>二级造型吊顶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</si>
  <si>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</si>
  <si>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四、主卧装修工程</t>
  </si>
  <si>
    <t xml:space="preserve">（1）千年舟E1级杉木指接板，框架结构，9厘背板                         （2）外贴3厘饰面板，实木线条收口。定制实木线条价格另计，按30元/m计算
（3）含装饰柜柜门，柜内饰面板。                                   （4）饰面油漆价格另计                                            （5）不含五金、玻璃                                             （6）装饰柜厚度为40cm内，柜内特殊功能制作另计                         （7）靠墙背板防潮处理  价格另计                                     
</t>
  </si>
  <si>
    <t>吊柜</t>
  </si>
  <si>
    <t xml:space="preserve">（1）千年舟E1级杉木指接板，框架结构，9厘背板                         （2）外贴3厘饰面板，实木线条收口。                              （3）饰面油漆价格另计                                              （4）不含五金、玻璃，柜内贴波音软片、饰面板价格另计                  （5）衣柜厚度为60cm内，柜内特殊功能制作另计                         （6）靠墙背板防潮处理  价格另计                                   </t>
  </si>
  <si>
    <t>窗台大理石</t>
  </si>
  <si>
    <t>水泥砂浆铺贴窗台大理石（非飘窗，大理石业主自购）。</t>
  </si>
  <si>
    <t>地面找平</t>
  </si>
  <si>
    <t>五、厨房装修工程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</si>
  <si>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</si>
  <si>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</si>
  <si>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水泥砌橱柜框架</t>
  </si>
  <si>
    <t>红砖，水泥砌橱柜框架，不含台面、门板、瓷砖等饰面装饰。</t>
  </si>
  <si>
    <t>橱柜框架贴砖</t>
  </si>
  <si>
    <t>海螺牌32.5硅酸盐水泥、中砂水泥沙浆普通铺贴。
 规格≥250mm≤800mm　不含找平、拉毛、及地面处理
(主材、勾缝剂业主自购，贴砖厚度不超过30mm)</t>
  </si>
  <si>
    <t>墙面做防水</t>
  </si>
  <si>
    <t>刷雷邦士通用型防水涂料两遍。</t>
  </si>
  <si>
    <t>地面做防水</t>
  </si>
  <si>
    <t>地面刷雷邦士通用型防水涂料两遍，返墙300mm。</t>
  </si>
  <si>
    <t>六、主卫装修工程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</si>
  <si>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</si>
  <si>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地面刷雷邦士通用型防水涂料两遍，返墙300mm（含二次防水）。</t>
  </si>
  <si>
    <t>地漏安装</t>
  </si>
  <si>
    <t>人工安装，地漏业主自购。</t>
  </si>
  <si>
    <t>包立管</t>
  </si>
  <si>
    <t>根</t>
  </si>
  <si>
    <t>红砖包管,水泥沙浆抹平（不含表层装饰）宽度350mm以下，超出另计</t>
  </si>
  <si>
    <t>七、户外阳台装修工程</t>
  </si>
  <si>
    <t>八、</t>
  </si>
  <si>
    <t>水电改造工程</t>
  </si>
  <si>
    <t>电路改造（建筑面积）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</si>
  <si>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含墙面开槽。</t>
  </si>
  <si>
    <t>一厨一卫给水管隐蔽工程改造（PPR管）</t>
  </si>
  <si>
    <t>套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</si>
  <si>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20。包括所有管件材料，打槽、暗铺、安装。（不含水龙头、三角阀、软管等墙外部件）</t>
    </r>
  </si>
  <si>
    <t>平层一厨一卫排水管隐蔽工程改造</t>
  </si>
  <si>
    <t>港丰PVC排水管，接头、配件、安装。（墙外部件由业主自购。）</t>
  </si>
  <si>
    <t>九、</t>
  </si>
  <si>
    <t>成本核算</t>
  </si>
  <si>
    <t>材料</t>
  </si>
  <si>
    <t>十、</t>
  </si>
  <si>
    <t>管理费</t>
  </si>
  <si>
    <t>总价*8%</t>
  </si>
  <si>
    <t>十一、</t>
  </si>
  <si>
    <t>毛利润</t>
  </si>
  <si>
    <t>总价*17%</t>
  </si>
  <si>
    <t>十二、</t>
  </si>
  <si>
    <t>非利润代收费</t>
  </si>
  <si>
    <t>材料搬运费</t>
  </si>
  <si>
    <t>乙方所购材料分类给各工种搬运的费用。实际根据楼层高度和路程远近计算(电梯房按工程量的1.5%计算，小高层三层以上的按工程量的2%计算)。</t>
  </si>
  <si>
    <t>垃圾清运费</t>
  </si>
  <si>
    <t>编织袋、人工费(运至小区内物业指定地点.)，各工种工程垃圾清运（电梯房按工程量的1%计算，小高层三层以上的按工程量的1.5%计算）。</t>
  </si>
  <si>
    <t>开关面板，五金件安装</t>
  </si>
  <si>
    <t>开关面板、卫浴小五金、灯具安装费：二居室为280元/套，三居室为350元/套，四居室及以上为420元/套,复式楼为600元/套，别墅850元/套（水晶灯安装价格另计，根据实际复杂程度计人工费）。</t>
  </si>
  <si>
    <t>设计费</t>
  </si>
  <si>
    <t>平面布局方案，客餐厅效果图，整套施工图（根据设计复杂程度确定设计费）。</t>
  </si>
  <si>
    <t>外运费</t>
  </si>
  <si>
    <t>十三、</t>
  </si>
  <si>
    <t>半包总价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</si>
  <si>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</si>
  <si>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</si>
  <si>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</si>
  <si>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</si>
  <si>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</si>
  <si>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所有材料可由客户自己购买.</t>
  </si>
  <si>
    <t>以上所有项目及数量按实际发生量为准，门窗洞面积不减，若面积有误多则退、少则由公司承担原则.</t>
  </si>
  <si>
    <t>房间每增加一种颜色的墙漆，增加200元。</t>
  </si>
  <si>
    <t>物业装修押金一律由业主自己承担。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</si>
  <si>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</si>
  <si>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</si>
  <si>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</si>
  <si>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</si>
  <si>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2013年  7 月 1  日</t>
  </si>
  <si>
    <t>全国率先透明化报价，核算成本才是硬道理       TEL:079188452219  88452319</t>
  </si>
  <si>
    <t>工程地址：福山巷十字街***号*单元***室</t>
  </si>
  <si>
    <t>业主： 沈先生  电话：    邮箱：</t>
  </si>
  <si>
    <t>日</t>
  </si>
  <si>
    <t xml:space="preserve">          2013年  7 月 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</si>
</sst>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59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9"/>
      <color indexed="63"/>
      <name val="宋体"/>
      <family val="0"/>
    </font>
    <font>
      <b/>
      <sz val="18"/>
      <color indexed="63"/>
      <name val="黑体"/>
      <family val="0"/>
    </font>
    <font>
      <b/>
      <sz val="12"/>
      <color indexed="63"/>
      <name val="黑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/>
    </xf>
    <xf numFmtId="0" fontId="14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vertical="center"/>
    </xf>
    <xf numFmtId="0" fontId="16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34" borderId="1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40" applyFont="1">
      <alignment/>
      <protection/>
    </xf>
    <xf numFmtId="0" fontId="2" fillId="33" borderId="17" xfId="0" applyFont="1" applyFill="1" applyBorder="1" applyAlignment="1">
      <alignment horizontal="center" vertical="center" wrapText="1"/>
    </xf>
    <xf numFmtId="0" fontId="20" fillId="33" borderId="18" xfId="40" applyFont="1" applyFill="1" applyBorder="1" applyAlignment="1">
      <alignment horizontal="center" vertical="center" wrapText="1"/>
      <protection/>
    </xf>
    <xf numFmtId="0" fontId="20" fillId="33" borderId="19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0" xfId="40" applyFont="1" applyBorder="1">
      <alignment/>
      <protection/>
    </xf>
    <xf numFmtId="0" fontId="20" fillId="33" borderId="20" xfId="40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6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vertical="center" wrapText="1"/>
    </xf>
    <xf numFmtId="0" fontId="16" fillId="34" borderId="21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178" fontId="2" fillId="36" borderId="10" xfId="0" applyNumberFormat="1" applyFont="1" applyFill="1" applyBorder="1" applyAlignment="1">
      <alignment horizontal="left" vertical="center" wrapText="1"/>
    </xf>
    <xf numFmtId="179" fontId="2" fillId="36" borderId="10" xfId="0" applyNumberFormat="1" applyFont="1" applyFill="1" applyBorder="1" applyAlignment="1">
      <alignment horizontal="left" vertical="center" wrapText="1"/>
    </xf>
    <xf numFmtId="178" fontId="14" fillId="34" borderId="1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" fillId="0" borderId="0" xfId="40" applyFont="1" applyAlignment="1">
      <alignment horizontal="left" vertical="center"/>
      <protection/>
    </xf>
    <xf numFmtId="0" fontId="18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left" vertical="top" wrapText="1"/>
      <protection/>
    </xf>
    <xf numFmtId="0" fontId="2" fillId="0" borderId="10" xfId="40" applyFont="1" applyFill="1" applyBorder="1" applyAlignment="1">
      <alignment horizontal="left" vertical="top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9" fontId="16" fillId="34" borderId="14" xfId="0" applyNumberFormat="1" applyFont="1" applyFill="1" applyBorder="1" applyAlignment="1">
      <alignment horizontal="center" vertical="center"/>
    </xf>
    <xf numFmtId="9" fontId="16" fillId="34" borderId="12" xfId="0" applyNumberFormat="1" applyFont="1" applyFill="1" applyBorder="1" applyAlignment="1">
      <alignment horizontal="center" vertical="center"/>
    </xf>
    <xf numFmtId="9" fontId="16" fillId="34" borderId="15" xfId="0" applyNumberFormat="1" applyFont="1" applyFill="1" applyBorder="1" applyAlignment="1">
      <alignment horizontal="center" vertical="center"/>
    </xf>
    <xf numFmtId="179" fontId="14" fillId="36" borderId="14" xfId="0" applyNumberFormat="1" applyFont="1" applyFill="1" applyBorder="1" applyAlignment="1">
      <alignment horizontal="center" vertical="center"/>
    </xf>
    <xf numFmtId="179" fontId="14" fillId="36" borderId="12" xfId="0" applyNumberFormat="1" applyFont="1" applyFill="1" applyBorder="1" applyAlignment="1">
      <alignment horizontal="center" vertical="center"/>
    </xf>
    <xf numFmtId="179" fontId="14" fillId="36" borderId="15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9" fontId="2" fillId="36" borderId="14" xfId="0" applyNumberFormat="1" applyFont="1" applyFill="1" applyBorder="1" applyAlignment="1">
      <alignment horizontal="center" vertical="center"/>
    </xf>
    <xf numFmtId="9" fontId="2" fillId="36" borderId="12" xfId="0" applyNumberFormat="1" applyFont="1" applyFill="1" applyBorder="1" applyAlignment="1">
      <alignment horizontal="center" vertical="center"/>
    </xf>
    <xf numFmtId="9" fontId="2" fillId="36" borderId="15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11" fillId="33" borderId="0" xfId="43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14" fillId="34" borderId="24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4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left" vertical="center"/>
    </xf>
    <xf numFmtId="0" fontId="11" fillId="0" borderId="25" xfId="43" applyFont="1" applyBorder="1" applyAlignment="1" applyProtection="1">
      <alignment horizontal="left" vertical="center"/>
      <protection/>
    </xf>
    <xf numFmtId="0" fontId="21" fillId="0" borderId="25" xfId="0" applyFont="1" applyFill="1" applyBorder="1" applyAlignment="1" applyProtection="1">
      <alignment horizontal="left" vertical="center"/>
      <protection/>
    </xf>
    <xf numFmtId="0" fontId="2" fillId="33" borderId="26" xfId="40" applyFont="1" applyFill="1" applyBorder="1" applyAlignment="1">
      <alignment horizontal="left" vertical="center" wrapText="1"/>
      <protection/>
    </xf>
    <xf numFmtId="0" fontId="2" fillId="33" borderId="27" xfId="40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left" vertical="center" wrapText="1"/>
      <protection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40" applyFont="1" applyFill="1" applyBorder="1" applyAlignment="1">
      <alignment horizontal="left" vertical="center" wrapText="1"/>
      <protection/>
    </xf>
    <xf numFmtId="0" fontId="2" fillId="33" borderId="15" xfId="40" applyFont="1" applyFill="1" applyBorder="1" applyAlignment="1">
      <alignment horizontal="left" vertical="center" wrapText="1"/>
      <protection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40" applyFont="1" applyFill="1" applyBorder="1" applyAlignment="1">
      <alignment horizontal="left" vertical="center" wrapText="1"/>
      <protection/>
    </xf>
    <xf numFmtId="0" fontId="2" fillId="33" borderId="21" xfId="40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2" xfId="40" applyFont="1" applyFill="1" applyBorder="1" applyAlignment="1">
      <alignment horizontal="center" vertical="center" wrapText="1"/>
      <protection/>
    </xf>
    <xf numFmtId="0" fontId="14" fillId="33" borderId="15" xfId="40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5" xfId="40" applyFont="1" applyFill="1" applyBorder="1" applyAlignment="1">
      <alignment horizontal="left" vertical="center" wrapText="1"/>
      <protection/>
    </xf>
    <xf numFmtId="0" fontId="22" fillId="33" borderId="28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方案_2" xfId="40"/>
    <cellStyle name="常规_方案_3" xfId="41"/>
    <cellStyle name="常规_方案_4" xfId="42"/>
    <cellStyle name="常规_方案_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PageLayoutView="0" workbookViewId="0" topLeftCell="A118">
      <selection activeCell="G127" sqref="G127"/>
    </sheetView>
  </sheetViews>
  <sheetFormatPr defaultColWidth="9.00390625" defaultRowHeight="14.25"/>
  <cols>
    <col min="1" max="1" width="4.50390625" style="1" customWidth="1"/>
    <col min="2" max="2" width="14.50390625" style="2" customWidth="1"/>
    <col min="3" max="3" width="4.00390625" style="1" customWidth="1"/>
    <col min="4" max="4" width="5.375" style="1" customWidth="1"/>
    <col min="5" max="5" width="3.875" style="3" customWidth="1"/>
    <col min="6" max="6" width="6.625" style="3" customWidth="1"/>
    <col min="7" max="7" width="4.625" style="4" customWidth="1"/>
    <col min="8" max="8" width="7.625" style="3" customWidth="1"/>
    <col min="9" max="9" width="40.25390625" style="123" customWidth="1"/>
    <col min="10" max="12" width="9.00390625" style="5" bestFit="1" customWidth="1"/>
    <col min="13" max="13" width="4.50390625" style="5" bestFit="1" customWidth="1"/>
    <col min="14" max="14" width="9.00390625" style="5" bestFit="1" customWidth="1"/>
    <col min="15" max="16384" width="9.00390625" style="5" customWidth="1"/>
  </cols>
  <sheetData>
    <row r="1" spans="1:15" s="6" customFormat="1" ht="38.2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2"/>
      <c r="J1" s="24"/>
      <c r="K1" s="16"/>
      <c r="L1" s="16"/>
      <c r="M1" s="16"/>
      <c r="N1" s="16"/>
      <c r="O1" s="16"/>
    </row>
    <row r="2" spans="1:15" s="6" customFormat="1" ht="22.5" customHeight="1">
      <c r="A2" s="193" t="s">
        <v>176</v>
      </c>
      <c r="B2" s="194"/>
      <c r="C2" s="195"/>
      <c r="D2" s="195"/>
      <c r="E2" s="195"/>
      <c r="F2" s="195"/>
      <c r="G2" s="195"/>
      <c r="H2" s="195"/>
      <c r="I2" s="195"/>
      <c r="J2" s="24"/>
      <c r="K2" s="16"/>
      <c r="L2" s="16"/>
      <c r="M2" s="16"/>
      <c r="N2" s="16"/>
      <c r="O2" s="16"/>
    </row>
    <row r="3" spans="1:15" s="6" customFormat="1" ht="24.75" customHeight="1">
      <c r="A3" s="196" t="s">
        <v>177</v>
      </c>
      <c r="B3" s="197"/>
      <c r="C3" s="197"/>
      <c r="D3" s="197"/>
      <c r="E3" s="197"/>
      <c r="F3" s="197"/>
      <c r="G3" s="197"/>
      <c r="H3" s="197"/>
      <c r="I3" s="198"/>
      <c r="J3" s="24"/>
      <c r="K3" s="16"/>
      <c r="L3" s="16"/>
      <c r="M3" s="16"/>
      <c r="N3" s="16"/>
      <c r="O3" s="16"/>
    </row>
    <row r="4" spans="1:15" s="6" customFormat="1" ht="24.75" customHeight="1">
      <c r="A4" s="199" t="s">
        <v>178</v>
      </c>
      <c r="B4" s="199"/>
      <c r="C4" s="199"/>
      <c r="D4" s="199"/>
      <c r="E4" s="199"/>
      <c r="F4" s="199"/>
      <c r="G4" s="199"/>
      <c r="H4" s="199"/>
      <c r="I4" s="199"/>
      <c r="J4" s="24"/>
      <c r="K4" s="16"/>
      <c r="L4" s="16"/>
      <c r="M4" s="16"/>
      <c r="N4" s="16"/>
      <c r="O4" s="16"/>
    </row>
    <row r="5" spans="1:9" s="93" customFormat="1" ht="24.75" customHeight="1">
      <c r="A5" s="181" t="s">
        <v>1</v>
      </c>
      <c r="B5" s="182"/>
      <c r="C5" s="182"/>
      <c r="D5" s="182"/>
      <c r="E5" s="182"/>
      <c r="F5" s="182"/>
      <c r="G5" s="182"/>
      <c r="H5" s="183"/>
      <c r="I5" s="184"/>
    </row>
    <row r="6" spans="1:9" s="126" customFormat="1" ht="45" customHeight="1">
      <c r="A6" s="70" t="s">
        <v>2</v>
      </c>
      <c r="B6" s="185" t="s">
        <v>3</v>
      </c>
      <c r="C6" s="186"/>
      <c r="D6" s="186"/>
      <c r="E6" s="186"/>
      <c r="F6" s="186"/>
      <c r="G6" s="186"/>
      <c r="H6" s="176"/>
      <c r="I6" s="177"/>
    </row>
    <row r="7" spans="1:9" s="93" customFormat="1" ht="30" customHeight="1">
      <c r="A7" s="92" t="s">
        <v>4</v>
      </c>
      <c r="B7" s="187" t="s">
        <v>5</v>
      </c>
      <c r="C7" s="187"/>
      <c r="D7" s="187"/>
      <c r="E7" s="187"/>
      <c r="F7" s="187"/>
      <c r="G7" s="187"/>
      <c r="H7" s="188"/>
      <c r="I7" s="189"/>
    </row>
    <row r="8" spans="1:9" s="93" customFormat="1" ht="30" customHeight="1">
      <c r="A8" s="92" t="s">
        <v>6</v>
      </c>
      <c r="B8" s="175" t="s">
        <v>7</v>
      </c>
      <c r="C8" s="175"/>
      <c r="D8" s="175"/>
      <c r="E8" s="175"/>
      <c r="F8" s="175"/>
      <c r="G8" s="175"/>
      <c r="H8" s="176"/>
      <c r="I8" s="177"/>
    </row>
    <row r="9" spans="1:9" s="93" customFormat="1" ht="30" customHeight="1">
      <c r="A9" s="92" t="s">
        <v>8</v>
      </c>
      <c r="B9" s="175" t="s">
        <v>9</v>
      </c>
      <c r="C9" s="175"/>
      <c r="D9" s="175"/>
      <c r="E9" s="175"/>
      <c r="F9" s="175"/>
      <c r="G9" s="175"/>
      <c r="H9" s="176"/>
      <c r="I9" s="177"/>
    </row>
    <row r="10" spans="1:9" s="93" customFormat="1" ht="30" customHeight="1">
      <c r="A10" s="92" t="s">
        <v>10</v>
      </c>
      <c r="B10" s="175" t="s">
        <v>11</v>
      </c>
      <c r="C10" s="175"/>
      <c r="D10" s="175"/>
      <c r="E10" s="175"/>
      <c r="F10" s="175"/>
      <c r="G10" s="175"/>
      <c r="H10" s="176"/>
      <c r="I10" s="177"/>
    </row>
    <row r="11" spans="1:9" s="93" customFormat="1" ht="30" customHeight="1">
      <c r="A11" s="94" t="s">
        <v>12</v>
      </c>
      <c r="B11" s="178" t="s">
        <v>13</v>
      </c>
      <c r="C11" s="178"/>
      <c r="D11" s="178"/>
      <c r="E11" s="178"/>
      <c r="F11" s="178"/>
      <c r="G11" s="178"/>
      <c r="H11" s="179"/>
      <c r="I11" s="180"/>
    </row>
    <row r="12" spans="1:9" s="93" customFormat="1" ht="30" customHeight="1">
      <c r="A12" s="95" t="s">
        <v>14</v>
      </c>
      <c r="B12" s="168" t="s">
        <v>15</v>
      </c>
      <c r="C12" s="168"/>
      <c r="D12" s="168"/>
      <c r="E12" s="168"/>
      <c r="F12" s="168"/>
      <c r="G12" s="168"/>
      <c r="H12" s="168"/>
      <c r="I12" s="168"/>
    </row>
    <row r="13" spans="1:9" s="93" customFormat="1" ht="30" customHeight="1">
      <c r="A13" s="96" t="s">
        <v>16</v>
      </c>
      <c r="B13" s="168" t="s">
        <v>17</v>
      </c>
      <c r="C13" s="168"/>
      <c r="D13" s="168"/>
      <c r="E13" s="168"/>
      <c r="F13" s="168"/>
      <c r="G13" s="168"/>
      <c r="H13" s="168"/>
      <c r="I13" s="168"/>
    </row>
    <row r="14" spans="1:9" s="93" customFormat="1" ht="30" customHeight="1">
      <c r="A14" s="96" t="s">
        <v>18</v>
      </c>
      <c r="B14" s="169" t="s">
        <v>19</v>
      </c>
      <c r="C14" s="169"/>
      <c r="D14" s="169"/>
      <c r="E14" s="169"/>
      <c r="F14" s="169"/>
      <c r="G14" s="169"/>
      <c r="H14" s="169"/>
      <c r="I14" s="169"/>
    </row>
    <row r="15" spans="1:10" s="93" customFormat="1" ht="30" customHeight="1">
      <c r="A15" s="107" t="s">
        <v>20</v>
      </c>
      <c r="B15" s="170" t="s">
        <v>21</v>
      </c>
      <c r="C15" s="170"/>
      <c r="D15" s="170"/>
      <c r="E15" s="170"/>
      <c r="F15" s="170"/>
      <c r="G15" s="170"/>
      <c r="H15" s="170"/>
      <c r="I15" s="170"/>
      <c r="J15" s="106"/>
    </row>
    <row r="16" spans="1:15" s="7" customFormat="1" ht="19.5" customHeight="1">
      <c r="A16" s="137" t="s">
        <v>22</v>
      </c>
      <c r="B16" s="139" t="s">
        <v>23</v>
      </c>
      <c r="C16" s="139" t="s">
        <v>24</v>
      </c>
      <c r="D16" s="139" t="s">
        <v>25</v>
      </c>
      <c r="E16" s="171" t="s">
        <v>26</v>
      </c>
      <c r="F16" s="172"/>
      <c r="G16" s="171" t="s">
        <v>27</v>
      </c>
      <c r="H16" s="172"/>
      <c r="I16" s="173" t="s">
        <v>28</v>
      </c>
      <c r="J16" s="25"/>
      <c r="K16" s="17"/>
      <c r="L16" s="17"/>
      <c r="M16" s="17"/>
      <c r="N16" s="17"/>
      <c r="O16" s="17"/>
    </row>
    <row r="17" spans="1:15" ht="18.75" customHeight="1">
      <c r="A17" s="138"/>
      <c r="B17" s="140"/>
      <c r="C17" s="140"/>
      <c r="D17" s="140"/>
      <c r="E17" s="26" t="s">
        <v>29</v>
      </c>
      <c r="F17" s="26" t="s">
        <v>30</v>
      </c>
      <c r="G17" s="26" t="s">
        <v>29</v>
      </c>
      <c r="H17" s="26" t="s">
        <v>30</v>
      </c>
      <c r="I17" s="174"/>
      <c r="J17" s="27"/>
      <c r="K17" s="11"/>
      <c r="L17" s="11"/>
      <c r="M17" s="11"/>
      <c r="N17" s="11"/>
      <c r="O17" s="11"/>
    </row>
    <row r="18" spans="1:15" ht="24.75" customHeight="1">
      <c r="A18" s="163" t="s">
        <v>31</v>
      </c>
      <c r="B18" s="164"/>
      <c r="C18" s="164"/>
      <c r="D18" s="164"/>
      <c r="E18" s="164"/>
      <c r="F18" s="164"/>
      <c r="G18" s="164"/>
      <c r="H18" s="164"/>
      <c r="I18" s="165"/>
      <c r="J18" s="27"/>
      <c r="K18" s="11"/>
      <c r="L18" s="11"/>
      <c r="M18" s="11"/>
      <c r="N18" s="11"/>
      <c r="O18" s="11"/>
    </row>
    <row r="19" spans="1:15" s="21" customFormat="1" ht="24.75" customHeight="1">
      <c r="A19" s="108">
        <v>1</v>
      </c>
      <c r="B19" s="71" t="s">
        <v>32</v>
      </c>
      <c r="C19" s="72">
        <v>11.38</v>
      </c>
      <c r="D19" s="72" t="s">
        <v>33</v>
      </c>
      <c r="E19" s="72">
        <v>45</v>
      </c>
      <c r="F19" s="73">
        <f>E19*C19</f>
        <v>512.1</v>
      </c>
      <c r="G19" s="72">
        <v>35</v>
      </c>
      <c r="H19" s="73">
        <f>G19*C19</f>
        <v>398.3</v>
      </c>
      <c r="I19" s="74" t="s">
        <v>34</v>
      </c>
      <c r="J19" s="82"/>
      <c r="K19" s="82"/>
      <c r="L19" s="82"/>
      <c r="M19" s="82"/>
      <c r="N19" s="82"/>
      <c r="O19" s="82"/>
    </row>
    <row r="20" spans="1:15" s="21" customFormat="1" ht="24.75" customHeight="1">
      <c r="A20" s="108">
        <v>2</v>
      </c>
      <c r="B20" s="71" t="s">
        <v>35</v>
      </c>
      <c r="C20" s="72">
        <v>64.51</v>
      </c>
      <c r="D20" s="72" t="s">
        <v>33</v>
      </c>
      <c r="E20" s="72">
        <v>4</v>
      </c>
      <c r="F20" s="73">
        <f aca="true" t="shared" si="0" ref="F20:F32">E20*C20</f>
        <v>258.04</v>
      </c>
      <c r="G20" s="72">
        <v>20</v>
      </c>
      <c r="H20" s="73">
        <f aca="true" t="shared" si="1" ref="H20:H29">G20*C20</f>
        <v>1290.2</v>
      </c>
      <c r="I20" s="74" t="s">
        <v>36</v>
      </c>
      <c r="J20" s="82"/>
      <c r="K20" s="82"/>
      <c r="L20" s="82"/>
      <c r="M20" s="82"/>
      <c r="N20" s="82"/>
      <c r="O20" s="82"/>
    </row>
    <row r="21" spans="1:15" s="21" customFormat="1" ht="24.75" customHeight="1">
      <c r="A21" s="108">
        <v>3</v>
      </c>
      <c r="B21" s="71" t="s">
        <v>37</v>
      </c>
      <c r="C21" s="72">
        <v>2</v>
      </c>
      <c r="D21" s="72" t="s">
        <v>38</v>
      </c>
      <c r="E21" s="72">
        <v>0</v>
      </c>
      <c r="F21" s="73">
        <f t="shared" si="0"/>
        <v>0</v>
      </c>
      <c r="G21" s="72">
        <v>330</v>
      </c>
      <c r="H21" s="73">
        <f t="shared" si="1"/>
        <v>660</v>
      </c>
      <c r="I21" s="74" t="s">
        <v>39</v>
      </c>
      <c r="J21" s="82"/>
      <c r="K21" s="82"/>
      <c r="L21" s="82"/>
      <c r="M21" s="82"/>
      <c r="N21" s="82"/>
      <c r="O21" s="82"/>
    </row>
    <row r="22" spans="1:15" s="9" customFormat="1" ht="24.75" customHeight="1">
      <c r="A22" s="108">
        <v>4</v>
      </c>
      <c r="B22" s="71" t="s">
        <v>40</v>
      </c>
      <c r="C22" s="72">
        <v>185</v>
      </c>
      <c r="D22" s="72" t="s">
        <v>33</v>
      </c>
      <c r="E22" s="72">
        <v>0</v>
      </c>
      <c r="F22" s="73">
        <f t="shared" si="0"/>
        <v>0</v>
      </c>
      <c r="G22" s="72">
        <v>10</v>
      </c>
      <c r="H22" s="73">
        <f t="shared" si="1"/>
        <v>1850</v>
      </c>
      <c r="I22" s="74" t="s">
        <v>41</v>
      </c>
      <c r="J22" s="124"/>
      <c r="K22" s="82"/>
      <c r="L22" s="166"/>
      <c r="M22" s="167"/>
      <c r="N22" s="82"/>
      <c r="O22" s="82"/>
    </row>
    <row r="23" spans="1:30" s="8" customFormat="1" ht="36">
      <c r="A23" s="108">
        <v>5</v>
      </c>
      <c r="B23" s="71" t="s">
        <v>42</v>
      </c>
      <c r="C23" s="72">
        <v>140</v>
      </c>
      <c r="D23" s="72" t="s">
        <v>33</v>
      </c>
      <c r="E23" s="72">
        <v>18</v>
      </c>
      <c r="F23" s="73">
        <f>C23*E23</f>
        <v>2520</v>
      </c>
      <c r="G23" s="72">
        <v>15</v>
      </c>
      <c r="H23" s="33">
        <f>C23*G23</f>
        <v>2100</v>
      </c>
      <c r="I23" s="74" t="s">
        <v>43</v>
      </c>
      <c r="J23" s="87"/>
      <c r="K23" s="87"/>
      <c r="L23" s="87"/>
      <c r="M23" s="87"/>
      <c r="N23" s="87"/>
      <c r="O23" s="87"/>
      <c r="P23" s="18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9" s="9" customFormat="1" ht="24.75" customHeight="1">
      <c r="A24" s="108">
        <v>6</v>
      </c>
      <c r="B24" s="84" t="s">
        <v>44</v>
      </c>
      <c r="C24" s="83">
        <v>6.8</v>
      </c>
      <c r="D24" s="72" t="s">
        <v>33</v>
      </c>
      <c r="E24" s="83">
        <v>24</v>
      </c>
      <c r="F24" s="85">
        <f t="shared" si="0"/>
        <v>163.2</v>
      </c>
      <c r="G24" s="83">
        <v>12</v>
      </c>
      <c r="H24" s="85">
        <f t="shared" si="1"/>
        <v>81.6</v>
      </c>
      <c r="I24" s="86" t="s">
        <v>45</v>
      </c>
    </row>
    <row r="25" spans="1:10" s="9" customFormat="1" ht="24.75" customHeight="1">
      <c r="A25" s="108">
        <v>7</v>
      </c>
      <c r="B25" s="71" t="s">
        <v>46</v>
      </c>
      <c r="C25" s="72">
        <v>1</v>
      </c>
      <c r="D25" s="72" t="s">
        <v>38</v>
      </c>
      <c r="E25" s="72">
        <v>260</v>
      </c>
      <c r="F25" s="73">
        <f t="shared" si="0"/>
        <v>260</v>
      </c>
      <c r="G25" s="72">
        <v>270</v>
      </c>
      <c r="H25" s="102">
        <f t="shared" si="1"/>
        <v>270</v>
      </c>
      <c r="I25" s="74" t="s">
        <v>47</v>
      </c>
      <c r="J25" s="18"/>
    </row>
    <row r="26" spans="1:10" s="9" customFormat="1" ht="24.75" customHeight="1">
      <c r="A26" s="108">
        <v>8</v>
      </c>
      <c r="B26" s="71" t="s">
        <v>48</v>
      </c>
      <c r="C26" s="72">
        <v>1</v>
      </c>
      <c r="D26" s="72" t="s">
        <v>38</v>
      </c>
      <c r="E26" s="72">
        <v>50</v>
      </c>
      <c r="F26" s="73">
        <f t="shared" si="0"/>
        <v>50</v>
      </c>
      <c r="G26" s="72">
        <v>280</v>
      </c>
      <c r="H26" s="102">
        <f t="shared" si="1"/>
        <v>280</v>
      </c>
      <c r="I26" s="74" t="s">
        <v>49</v>
      </c>
      <c r="J26" s="18"/>
    </row>
    <row r="27" spans="1:9" s="21" customFormat="1" ht="36">
      <c r="A27" s="133">
        <v>9</v>
      </c>
      <c r="B27" s="134" t="s">
        <v>50</v>
      </c>
      <c r="C27" s="135">
        <v>3</v>
      </c>
      <c r="D27" s="135" t="s">
        <v>51</v>
      </c>
      <c r="E27" s="135">
        <v>285</v>
      </c>
      <c r="F27" s="136">
        <f t="shared" si="0"/>
        <v>855</v>
      </c>
      <c r="G27" s="135">
        <v>120</v>
      </c>
      <c r="H27" s="136">
        <f t="shared" si="1"/>
        <v>360</v>
      </c>
      <c r="I27" s="74" t="s">
        <v>52</v>
      </c>
    </row>
    <row r="28" spans="1:9" s="21" customFormat="1" ht="39.75" customHeight="1">
      <c r="A28" s="133">
        <v>10</v>
      </c>
      <c r="B28" s="134" t="s">
        <v>53</v>
      </c>
      <c r="C28" s="135">
        <v>5</v>
      </c>
      <c r="D28" s="135" t="s">
        <v>51</v>
      </c>
      <c r="E28" s="135">
        <v>285</v>
      </c>
      <c r="F28" s="136">
        <f t="shared" si="0"/>
        <v>1425</v>
      </c>
      <c r="G28" s="135">
        <v>120</v>
      </c>
      <c r="H28" s="136">
        <f t="shared" si="1"/>
        <v>600</v>
      </c>
      <c r="I28" s="74" t="s">
        <v>52</v>
      </c>
    </row>
    <row r="29" spans="1:9" ht="24.75" customHeight="1">
      <c r="A29" s="108">
        <v>11</v>
      </c>
      <c r="B29" s="71" t="s">
        <v>54</v>
      </c>
      <c r="C29" s="81">
        <v>10.7</v>
      </c>
      <c r="D29" s="72" t="s">
        <v>33</v>
      </c>
      <c r="E29" s="72">
        <v>0</v>
      </c>
      <c r="F29" s="73">
        <f t="shared" si="0"/>
        <v>0</v>
      </c>
      <c r="G29" s="72">
        <v>10</v>
      </c>
      <c r="H29" s="73">
        <f t="shared" si="1"/>
        <v>107</v>
      </c>
      <c r="I29" s="78" t="s">
        <v>55</v>
      </c>
    </row>
    <row r="30" spans="1:15" s="9" customFormat="1" ht="24.75" customHeight="1">
      <c r="A30" s="108">
        <v>12</v>
      </c>
      <c r="B30" s="71" t="s">
        <v>56</v>
      </c>
      <c r="C30" s="72">
        <v>1</v>
      </c>
      <c r="D30" s="72" t="s">
        <v>57</v>
      </c>
      <c r="E30" s="72">
        <v>30</v>
      </c>
      <c r="F30" s="73">
        <f t="shared" si="0"/>
        <v>30</v>
      </c>
      <c r="G30" s="72">
        <v>150</v>
      </c>
      <c r="H30" s="102">
        <f aca="true" t="shared" si="2" ref="H30:H35">G30*C30</f>
        <v>150</v>
      </c>
      <c r="I30" s="74" t="s">
        <v>49</v>
      </c>
      <c r="J30" s="82"/>
      <c r="K30" s="82"/>
      <c r="L30" s="82"/>
      <c r="M30" s="82"/>
      <c r="N30" s="82"/>
      <c r="O30" s="82"/>
    </row>
    <row r="31" spans="1:15" s="9" customFormat="1" ht="24.75" customHeight="1">
      <c r="A31" s="108">
        <v>13</v>
      </c>
      <c r="B31" s="71" t="s">
        <v>58</v>
      </c>
      <c r="C31" s="72">
        <v>1</v>
      </c>
      <c r="D31" s="72" t="s">
        <v>57</v>
      </c>
      <c r="E31" s="72">
        <v>20</v>
      </c>
      <c r="F31" s="73">
        <f t="shared" si="0"/>
        <v>20</v>
      </c>
      <c r="G31" s="72">
        <v>60</v>
      </c>
      <c r="H31" s="102">
        <f t="shared" si="2"/>
        <v>60</v>
      </c>
      <c r="I31" s="74" t="s">
        <v>49</v>
      </c>
      <c r="J31" s="82"/>
      <c r="K31" s="82"/>
      <c r="L31" s="82"/>
      <c r="M31" s="82"/>
      <c r="N31" s="82"/>
      <c r="O31" s="82"/>
    </row>
    <row r="32" spans="1:15" s="9" customFormat="1" ht="24.75" customHeight="1">
      <c r="A32" s="108">
        <v>14</v>
      </c>
      <c r="B32" s="75" t="s">
        <v>59</v>
      </c>
      <c r="C32" s="83">
        <v>1</v>
      </c>
      <c r="D32" s="83" t="s">
        <v>38</v>
      </c>
      <c r="E32" s="83">
        <v>120</v>
      </c>
      <c r="F32" s="85">
        <f t="shared" si="0"/>
        <v>120</v>
      </c>
      <c r="G32" s="83">
        <v>180</v>
      </c>
      <c r="H32" s="104">
        <f t="shared" si="2"/>
        <v>180</v>
      </c>
      <c r="I32" s="86" t="s">
        <v>60</v>
      </c>
      <c r="J32" s="87"/>
      <c r="K32" s="87"/>
      <c r="L32" s="159"/>
      <c r="M32" s="160"/>
      <c r="N32" s="87"/>
      <c r="O32" s="87"/>
    </row>
    <row r="33" spans="1:15" s="9" customFormat="1" ht="24.75" customHeight="1">
      <c r="A33" s="108">
        <v>15</v>
      </c>
      <c r="B33" s="75" t="s">
        <v>61</v>
      </c>
      <c r="C33" s="72">
        <v>1</v>
      </c>
      <c r="D33" s="76" t="s">
        <v>62</v>
      </c>
      <c r="E33" s="76">
        <v>40</v>
      </c>
      <c r="F33" s="79">
        <f aca="true" t="shared" si="3" ref="F33:F47">E33*C33</f>
        <v>40</v>
      </c>
      <c r="G33" s="76">
        <v>260</v>
      </c>
      <c r="H33" s="103">
        <f t="shared" si="2"/>
        <v>260</v>
      </c>
      <c r="I33" s="86" t="s">
        <v>63</v>
      </c>
      <c r="J33" s="87"/>
      <c r="K33" s="87"/>
      <c r="L33" s="87"/>
      <c r="M33" s="87"/>
      <c r="N33" s="87"/>
      <c r="O33" s="87"/>
    </row>
    <row r="34" spans="1:15" s="9" customFormat="1" ht="24.75" customHeight="1">
      <c r="A34" s="108">
        <v>16</v>
      </c>
      <c r="B34" s="71" t="s">
        <v>64</v>
      </c>
      <c r="C34" s="72">
        <v>1</v>
      </c>
      <c r="D34" s="72" t="s">
        <v>65</v>
      </c>
      <c r="E34" s="72">
        <v>20</v>
      </c>
      <c r="F34" s="73">
        <f t="shared" si="3"/>
        <v>20</v>
      </c>
      <c r="G34" s="72">
        <v>300</v>
      </c>
      <c r="H34" s="102">
        <f t="shared" si="2"/>
        <v>300</v>
      </c>
      <c r="I34" s="74" t="s">
        <v>66</v>
      </c>
      <c r="J34" s="82"/>
      <c r="K34" s="82"/>
      <c r="L34" s="82"/>
      <c r="M34" s="82"/>
      <c r="N34" s="82"/>
      <c r="O34" s="82"/>
    </row>
    <row r="35" spans="1:15" s="9" customFormat="1" ht="24.75" customHeight="1">
      <c r="A35" s="108">
        <v>17</v>
      </c>
      <c r="B35" s="84" t="s">
        <v>67</v>
      </c>
      <c r="C35" s="83">
        <v>1</v>
      </c>
      <c r="D35" s="83" t="s">
        <v>38</v>
      </c>
      <c r="E35" s="83">
        <v>120</v>
      </c>
      <c r="F35" s="85">
        <f t="shared" si="3"/>
        <v>120</v>
      </c>
      <c r="G35" s="83">
        <v>180</v>
      </c>
      <c r="H35" s="104">
        <f t="shared" si="2"/>
        <v>180</v>
      </c>
      <c r="I35" s="86" t="s">
        <v>68</v>
      </c>
      <c r="J35" s="87"/>
      <c r="K35" s="87"/>
      <c r="L35" s="159"/>
      <c r="M35" s="160"/>
      <c r="N35" s="87"/>
      <c r="O35" s="87"/>
    </row>
    <row r="36" spans="1:15" s="9" customFormat="1" ht="24.75" customHeight="1">
      <c r="A36" s="108">
        <v>18</v>
      </c>
      <c r="B36" s="84" t="s">
        <v>69</v>
      </c>
      <c r="C36" s="83"/>
      <c r="D36" s="83"/>
      <c r="E36" s="83"/>
      <c r="F36" s="85">
        <f>SUM(F19:F35)</f>
        <v>6393.34</v>
      </c>
      <c r="G36" s="83"/>
      <c r="H36" s="104">
        <f>SUM(H19:H35)</f>
        <v>9127.1</v>
      </c>
      <c r="I36" s="86"/>
      <c r="J36" s="87"/>
      <c r="K36" s="87"/>
      <c r="L36" s="159"/>
      <c r="M36" s="160"/>
      <c r="N36" s="87"/>
      <c r="O36" s="87"/>
    </row>
    <row r="37" spans="1:15" ht="24.75" customHeight="1">
      <c r="A37" s="161" t="s">
        <v>70</v>
      </c>
      <c r="B37" s="162"/>
      <c r="C37" s="29"/>
      <c r="D37" s="29"/>
      <c r="E37" s="28"/>
      <c r="F37" s="28"/>
      <c r="G37" s="29"/>
      <c r="H37" s="28"/>
      <c r="I37" s="113"/>
      <c r="J37" s="27"/>
      <c r="K37" s="11"/>
      <c r="L37" s="11"/>
      <c r="M37" s="11"/>
      <c r="N37" s="11"/>
      <c r="O37" s="11"/>
    </row>
    <row r="38" spans="1:15" s="98" customFormat="1" ht="24.75" customHeight="1">
      <c r="A38" s="32">
        <v>1</v>
      </c>
      <c r="B38" s="31" t="s">
        <v>71</v>
      </c>
      <c r="C38" s="32">
        <v>33.76</v>
      </c>
      <c r="D38" s="32" t="s">
        <v>33</v>
      </c>
      <c r="E38" s="32">
        <v>5</v>
      </c>
      <c r="F38" s="33">
        <f t="shared" si="3"/>
        <v>168.79999999999998</v>
      </c>
      <c r="G38" s="32">
        <v>5</v>
      </c>
      <c r="H38" s="111">
        <f aca="true" t="shared" si="4" ref="H38:H49">G38*C38</f>
        <v>168.79999999999998</v>
      </c>
      <c r="I38" s="22" t="s">
        <v>72</v>
      </c>
      <c r="J38" s="69"/>
      <c r="K38" s="110"/>
      <c r="L38" s="110"/>
      <c r="M38" s="110"/>
      <c r="N38" s="110"/>
      <c r="O38" s="110"/>
    </row>
    <row r="39" spans="1:9" s="21" customFormat="1" ht="24.75" customHeight="1">
      <c r="A39" s="32">
        <v>2</v>
      </c>
      <c r="B39" s="71" t="s">
        <v>73</v>
      </c>
      <c r="C39" s="72">
        <v>10.82</v>
      </c>
      <c r="D39" s="72" t="s">
        <v>33</v>
      </c>
      <c r="E39" s="72">
        <v>9</v>
      </c>
      <c r="F39" s="73">
        <f t="shared" si="3"/>
        <v>97.38</v>
      </c>
      <c r="G39" s="72">
        <v>12</v>
      </c>
      <c r="H39" s="73">
        <f t="shared" si="4"/>
        <v>129.84</v>
      </c>
      <c r="I39" s="74" t="s">
        <v>74</v>
      </c>
    </row>
    <row r="40" spans="1:9" s="98" customFormat="1" ht="24.75" customHeight="1">
      <c r="A40" s="32">
        <v>3</v>
      </c>
      <c r="B40" s="71" t="s">
        <v>75</v>
      </c>
      <c r="C40" s="72">
        <v>33.76</v>
      </c>
      <c r="D40" s="72" t="s">
        <v>33</v>
      </c>
      <c r="E40" s="72">
        <v>9</v>
      </c>
      <c r="F40" s="73">
        <f t="shared" si="3"/>
        <v>303.84</v>
      </c>
      <c r="G40" s="72">
        <v>12</v>
      </c>
      <c r="H40" s="73">
        <f t="shared" si="4"/>
        <v>405.12</v>
      </c>
      <c r="I40" s="74" t="s">
        <v>74</v>
      </c>
    </row>
    <row r="41" spans="1:30" s="13" customFormat="1" ht="48" customHeight="1">
      <c r="A41" s="32">
        <v>4</v>
      </c>
      <c r="B41" s="71" t="s">
        <v>76</v>
      </c>
      <c r="C41" s="72">
        <v>11</v>
      </c>
      <c r="D41" s="72" t="s">
        <v>33</v>
      </c>
      <c r="E41" s="72">
        <v>13</v>
      </c>
      <c r="F41" s="73">
        <f t="shared" si="3"/>
        <v>143</v>
      </c>
      <c r="G41" s="72">
        <v>25</v>
      </c>
      <c r="H41" s="73">
        <f t="shared" si="4"/>
        <v>275</v>
      </c>
      <c r="I41" s="78" t="s">
        <v>77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9" s="98" customFormat="1" ht="84" customHeight="1">
      <c r="A42" s="32">
        <v>5</v>
      </c>
      <c r="B42" s="71" t="s">
        <v>78</v>
      </c>
      <c r="C42" s="72">
        <f>3.02*2.4*3</f>
        <v>21.744</v>
      </c>
      <c r="D42" s="72" t="s">
        <v>33</v>
      </c>
      <c r="E42" s="72">
        <v>75</v>
      </c>
      <c r="F42" s="73">
        <f t="shared" si="3"/>
        <v>1630.8</v>
      </c>
      <c r="G42" s="72">
        <v>73</v>
      </c>
      <c r="H42" s="73">
        <f t="shared" si="4"/>
        <v>1587.312</v>
      </c>
      <c r="I42" s="129" t="s">
        <v>79</v>
      </c>
    </row>
    <row r="43" spans="1:9" s="98" customFormat="1" ht="75" customHeight="1">
      <c r="A43" s="72">
        <v>6</v>
      </c>
      <c r="B43" s="71" t="s">
        <v>80</v>
      </c>
      <c r="C43" s="32">
        <f>2.46*2.45*3.5</f>
        <v>21.0945</v>
      </c>
      <c r="D43" s="72" t="s">
        <v>33</v>
      </c>
      <c r="E43" s="72">
        <v>80</v>
      </c>
      <c r="F43" s="73">
        <f t="shared" si="3"/>
        <v>1687.56</v>
      </c>
      <c r="G43" s="72">
        <v>90</v>
      </c>
      <c r="H43" s="73">
        <f t="shared" si="4"/>
        <v>1898.505</v>
      </c>
      <c r="I43" s="129" t="s">
        <v>81</v>
      </c>
    </row>
    <row r="44" spans="1:9" s="98" customFormat="1" ht="28.5" customHeight="1">
      <c r="A44" s="32">
        <v>7</v>
      </c>
      <c r="B44" s="71" t="s">
        <v>82</v>
      </c>
      <c r="C44" s="72">
        <v>4</v>
      </c>
      <c r="D44" s="32" t="s">
        <v>83</v>
      </c>
      <c r="E44" s="72">
        <v>80</v>
      </c>
      <c r="F44" s="73">
        <f t="shared" si="3"/>
        <v>320</v>
      </c>
      <c r="G44" s="72">
        <v>100</v>
      </c>
      <c r="H44" s="73">
        <f t="shared" si="4"/>
        <v>400</v>
      </c>
      <c r="I44" s="130" t="s">
        <v>84</v>
      </c>
    </row>
    <row r="45" spans="1:9" s="98" customFormat="1" ht="39.75" customHeight="1">
      <c r="A45" s="32">
        <v>8</v>
      </c>
      <c r="B45" s="71" t="s">
        <v>85</v>
      </c>
      <c r="C45" s="32">
        <f>(2.46*0.6)+(2.45*0.6)+2.46*2.45+(3.02*1.2)+(2.45*1.2)</f>
        <v>15.536999999999997</v>
      </c>
      <c r="D45" s="72" t="s">
        <v>33</v>
      </c>
      <c r="E45" s="72">
        <v>30</v>
      </c>
      <c r="F45" s="73">
        <f t="shared" si="3"/>
        <v>466.1099999999999</v>
      </c>
      <c r="G45" s="72">
        <v>40</v>
      </c>
      <c r="H45" s="73">
        <f t="shared" si="4"/>
        <v>621.4799999999999</v>
      </c>
      <c r="I45" s="131" t="s">
        <v>86</v>
      </c>
    </row>
    <row r="46" spans="1:9" s="98" customFormat="1" ht="24.75" customHeight="1">
      <c r="A46" s="32">
        <v>9</v>
      </c>
      <c r="B46" s="71" t="s">
        <v>87</v>
      </c>
      <c r="C46" s="32">
        <f>C43+C42</f>
        <v>42.838499999999996</v>
      </c>
      <c r="D46" s="72" t="s">
        <v>33</v>
      </c>
      <c r="E46" s="72">
        <v>10</v>
      </c>
      <c r="F46" s="73">
        <f t="shared" si="3"/>
        <v>428.385</v>
      </c>
      <c r="G46" s="72">
        <v>10</v>
      </c>
      <c r="H46" s="73">
        <f t="shared" si="4"/>
        <v>428.385</v>
      </c>
      <c r="I46" s="132" t="s">
        <v>88</v>
      </c>
    </row>
    <row r="47" spans="1:9" s="98" customFormat="1" ht="24.75" customHeight="1">
      <c r="A47" s="32">
        <v>10</v>
      </c>
      <c r="B47" s="71" t="s">
        <v>89</v>
      </c>
      <c r="C47" s="32">
        <f>(3.02*2.45)+(2.46*2.45)</f>
        <v>13.426000000000002</v>
      </c>
      <c r="D47" s="72" t="s">
        <v>33</v>
      </c>
      <c r="E47" s="72">
        <v>25</v>
      </c>
      <c r="F47" s="73">
        <f t="shared" si="3"/>
        <v>335.65000000000003</v>
      </c>
      <c r="G47" s="72">
        <v>20</v>
      </c>
      <c r="H47" s="73">
        <f t="shared" si="4"/>
        <v>268.52000000000004</v>
      </c>
      <c r="I47" s="132" t="s">
        <v>90</v>
      </c>
    </row>
    <row r="48" spans="1:10" ht="24.75" customHeight="1">
      <c r="A48" s="32">
        <v>11</v>
      </c>
      <c r="B48" s="75" t="s">
        <v>91</v>
      </c>
      <c r="C48" s="32">
        <v>2</v>
      </c>
      <c r="D48" s="72" t="s">
        <v>51</v>
      </c>
      <c r="E48" s="77">
        <v>10</v>
      </c>
      <c r="F48" s="76">
        <f>C48*E48</f>
        <v>20</v>
      </c>
      <c r="G48" s="76">
        <v>15</v>
      </c>
      <c r="H48" s="102">
        <f t="shared" si="4"/>
        <v>30</v>
      </c>
      <c r="I48" s="105" t="s">
        <v>92</v>
      </c>
      <c r="J48" s="11"/>
    </row>
    <row r="49" spans="1:9" ht="48">
      <c r="A49" s="72">
        <v>12</v>
      </c>
      <c r="B49" s="75" t="s">
        <v>93</v>
      </c>
      <c r="C49" s="32">
        <v>10.82</v>
      </c>
      <c r="D49" s="72" t="s">
        <v>33</v>
      </c>
      <c r="E49" s="127">
        <v>45</v>
      </c>
      <c r="F49" s="76">
        <f>C49*E49</f>
        <v>486.90000000000003</v>
      </c>
      <c r="G49" s="128">
        <v>45</v>
      </c>
      <c r="H49" s="73">
        <f t="shared" si="4"/>
        <v>486.90000000000003</v>
      </c>
      <c r="I49" s="109" t="s">
        <v>94</v>
      </c>
    </row>
    <row r="50" spans="1:30" s="8" customFormat="1" ht="24.75" customHeight="1">
      <c r="A50" s="32">
        <v>14</v>
      </c>
      <c r="B50" s="71" t="s">
        <v>69</v>
      </c>
      <c r="C50" s="72"/>
      <c r="D50" s="72"/>
      <c r="E50" s="72"/>
      <c r="F50" s="73">
        <f>SUM(F38:F49)</f>
        <v>6088.424999999998</v>
      </c>
      <c r="G50" s="72"/>
      <c r="H50" s="33">
        <f>SUM(H38:H49)</f>
        <v>6699.862</v>
      </c>
      <c r="I50" s="74"/>
      <c r="J50" s="87"/>
      <c r="K50" s="87"/>
      <c r="L50" s="87"/>
      <c r="M50" s="87"/>
      <c r="N50" s="87"/>
      <c r="O50" s="87"/>
      <c r="P50" s="18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15" ht="24.75" customHeight="1">
      <c r="A51" s="161" t="s">
        <v>95</v>
      </c>
      <c r="B51" s="162"/>
      <c r="C51" s="29"/>
      <c r="D51" s="29"/>
      <c r="E51" s="28"/>
      <c r="F51" s="28"/>
      <c r="G51" s="29"/>
      <c r="H51" s="28"/>
      <c r="I51" s="113"/>
      <c r="J51" s="27"/>
      <c r="K51" s="11"/>
      <c r="L51" s="11"/>
      <c r="M51" s="11"/>
      <c r="N51" s="11"/>
      <c r="O51" s="11"/>
    </row>
    <row r="52" spans="1:15" s="98" customFormat="1" ht="24.75" customHeight="1">
      <c r="A52" s="32">
        <v>1</v>
      </c>
      <c r="B52" s="31" t="s">
        <v>71</v>
      </c>
      <c r="C52" s="32">
        <v>40.8</v>
      </c>
      <c r="D52" s="32" t="s">
        <v>33</v>
      </c>
      <c r="E52" s="32">
        <v>5</v>
      </c>
      <c r="F52" s="33">
        <f>E52*C52</f>
        <v>204</v>
      </c>
      <c r="G52" s="32">
        <v>5</v>
      </c>
      <c r="H52" s="111">
        <f aca="true" t="shared" si="5" ref="H52:H63">G52*C52</f>
        <v>204</v>
      </c>
      <c r="I52" s="22" t="s">
        <v>72</v>
      </c>
      <c r="J52" s="69"/>
      <c r="K52" s="110"/>
      <c r="L52" s="110"/>
      <c r="M52" s="110"/>
      <c r="N52" s="110"/>
      <c r="O52" s="110"/>
    </row>
    <row r="53" spans="1:9" s="21" customFormat="1" ht="24.75" customHeight="1">
      <c r="A53" s="32">
        <v>2</v>
      </c>
      <c r="B53" s="71" t="s">
        <v>73</v>
      </c>
      <c r="C53" s="72">
        <v>13</v>
      </c>
      <c r="D53" s="72" t="s">
        <v>33</v>
      </c>
      <c r="E53" s="72">
        <v>9</v>
      </c>
      <c r="F53" s="73">
        <f>E53*C53</f>
        <v>117</v>
      </c>
      <c r="G53" s="72">
        <v>12</v>
      </c>
      <c r="H53" s="73">
        <f t="shared" si="5"/>
        <v>156</v>
      </c>
      <c r="I53" s="74" t="s">
        <v>74</v>
      </c>
    </row>
    <row r="54" spans="1:9" s="98" customFormat="1" ht="24.75" customHeight="1">
      <c r="A54" s="32">
        <v>3</v>
      </c>
      <c r="B54" s="71" t="s">
        <v>75</v>
      </c>
      <c r="C54" s="72">
        <v>40.8</v>
      </c>
      <c r="D54" s="72" t="s">
        <v>33</v>
      </c>
      <c r="E54" s="72">
        <v>9</v>
      </c>
      <c r="F54" s="73">
        <f>E54*C54</f>
        <v>367.2</v>
      </c>
      <c r="G54" s="72">
        <v>12</v>
      </c>
      <c r="H54" s="73">
        <f t="shared" si="5"/>
        <v>489.59999999999997</v>
      </c>
      <c r="I54" s="74" t="s">
        <v>74</v>
      </c>
    </row>
    <row r="55" spans="1:30" s="13" customFormat="1" ht="48" customHeight="1">
      <c r="A55" s="32">
        <v>4</v>
      </c>
      <c r="B55" s="71" t="s">
        <v>76</v>
      </c>
      <c r="C55" s="72">
        <v>13</v>
      </c>
      <c r="D55" s="72" t="s">
        <v>33</v>
      </c>
      <c r="E55" s="72">
        <v>13</v>
      </c>
      <c r="F55" s="73">
        <f>E55*C55</f>
        <v>169</v>
      </c>
      <c r="G55" s="72">
        <v>25</v>
      </c>
      <c r="H55" s="73">
        <f t="shared" si="5"/>
        <v>325</v>
      </c>
      <c r="I55" s="78" t="s">
        <v>77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15" s="9" customFormat="1" ht="24.75" customHeight="1">
      <c r="A56" s="32">
        <v>5</v>
      </c>
      <c r="B56" s="84" t="s">
        <v>96</v>
      </c>
      <c r="C56" s="32">
        <v>13</v>
      </c>
      <c r="D56" s="83" t="s">
        <v>33</v>
      </c>
      <c r="E56" s="83">
        <v>10</v>
      </c>
      <c r="F56" s="85">
        <f>E56*C56</f>
        <v>130</v>
      </c>
      <c r="G56" s="83">
        <v>0</v>
      </c>
      <c r="H56" s="104">
        <f t="shared" si="5"/>
        <v>0</v>
      </c>
      <c r="I56" s="86" t="s">
        <v>97</v>
      </c>
      <c r="J56" s="87"/>
      <c r="K56" s="87"/>
      <c r="L56" s="87"/>
      <c r="M56" s="87"/>
      <c r="N56" s="87"/>
      <c r="O56" s="87"/>
    </row>
    <row r="57" spans="1:10" ht="24.75" customHeight="1">
      <c r="A57" s="32">
        <v>6</v>
      </c>
      <c r="B57" s="75" t="s">
        <v>91</v>
      </c>
      <c r="C57" s="32">
        <v>3</v>
      </c>
      <c r="D57" s="72" t="s">
        <v>51</v>
      </c>
      <c r="E57" s="77">
        <v>10</v>
      </c>
      <c r="F57" s="76">
        <f>C57*E57</f>
        <v>30</v>
      </c>
      <c r="G57" s="76">
        <v>15</v>
      </c>
      <c r="H57" s="102">
        <f t="shared" si="5"/>
        <v>45</v>
      </c>
      <c r="I57" s="105" t="s">
        <v>92</v>
      </c>
      <c r="J57" s="11"/>
    </row>
    <row r="58" spans="1:9" s="98" customFormat="1" ht="75" customHeight="1">
      <c r="A58" s="72">
        <v>29</v>
      </c>
      <c r="B58" s="71" t="s">
        <v>98</v>
      </c>
      <c r="C58" s="32">
        <f>1.69*0.8*3.5</f>
        <v>4.732</v>
      </c>
      <c r="D58" s="72" t="s">
        <v>33</v>
      </c>
      <c r="E58" s="72">
        <v>80</v>
      </c>
      <c r="F58" s="73">
        <f>E58*C58</f>
        <v>378.56</v>
      </c>
      <c r="G58" s="72">
        <v>90</v>
      </c>
      <c r="H58" s="73">
        <f t="shared" si="5"/>
        <v>425.88</v>
      </c>
      <c r="I58" s="129" t="s">
        <v>99</v>
      </c>
    </row>
    <row r="59" spans="1:9" s="98" customFormat="1" ht="48">
      <c r="A59" s="32">
        <v>33</v>
      </c>
      <c r="B59" s="71" t="s">
        <v>85</v>
      </c>
      <c r="C59" s="32">
        <v>4.732</v>
      </c>
      <c r="D59" s="72" t="s">
        <v>33</v>
      </c>
      <c r="E59" s="72">
        <v>30</v>
      </c>
      <c r="F59" s="73">
        <f>E59*C59</f>
        <v>141.96</v>
      </c>
      <c r="G59" s="72">
        <v>40</v>
      </c>
      <c r="H59" s="73">
        <f t="shared" si="5"/>
        <v>189.28</v>
      </c>
      <c r="I59" s="131" t="s">
        <v>86</v>
      </c>
    </row>
    <row r="60" spans="1:9" s="98" customFormat="1" ht="24.75" customHeight="1">
      <c r="A60" s="32">
        <v>34</v>
      </c>
      <c r="B60" s="71" t="s">
        <v>87</v>
      </c>
      <c r="C60" s="32">
        <v>4.732</v>
      </c>
      <c r="D60" s="72" t="s">
        <v>33</v>
      </c>
      <c r="E60" s="72">
        <v>10</v>
      </c>
      <c r="F60" s="73">
        <f>E60*C60</f>
        <v>47.32</v>
      </c>
      <c r="G60" s="72">
        <v>10</v>
      </c>
      <c r="H60" s="73">
        <f t="shared" si="5"/>
        <v>47.32</v>
      </c>
      <c r="I60" s="132" t="s">
        <v>88</v>
      </c>
    </row>
    <row r="61" spans="1:9" s="98" customFormat="1" ht="24.75" customHeight="1">
      <c r="A61" s="32">
        <v>31</v>
      </c>
      <c r="B61" s="71" t="s">
        <v>89</v>
      </c>
      <c r="C61" s="32">
        <f>1.69*0.8</f>
        <v>1.352</v>
      </c>
      <c r="D61" s="72" t="s">
        <v>33</v>
      </c>
      <c r="E61" s="72">
        <v>25</v>
      </c>
      <c r="F61" s="73">
        <f>E61*C61</f>
        <v>33.800000000000004</v>
      </c>
      <c r="G61" s="72">
        <v>20</v>
      </c>
      <c r="H61" s="73">
        <f t="shared" si="5"/>
        <v>27.040000000000003</v>
      </c>
      <c r="I61" s="132" t="s">
        <v>90</v>
      </c>
    </row>
    <row r="62" spans="1:30" s="13" customFormat="1" ht="24.75" customHeight="1">
      <c r="A62" s="32">
        <v>7</v>
      </c>
      <c r="B62" s="71" t="s">
        <v>100</v>
      </c>
      <c r="C62" s="32">
        <v>14.6</v>
      </c>
      <c r="D62" s="72" t="s">
        <v>51</v>
      </c>
      <c r="E62" s="72">
        <v>10</v>
      </c>
      <c r="F62" s="73">
        <f aca="true" t="shared" si="6" ref="F62:F73">E62*C62</f>
        <v>146</v>
      </c>
      <c r="G62" s="72">
        <v>15</v>
      </c>
      <c r="H62" s="33">
        <f t="shared" si="5"/>
        <v>219</v>
      </c>
      <c r="I62" s="78" t="s">
        <v>101</v>
      </c>
      <c r="J62" s="5"/>
      <c r="K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256" s="21" customFormat="1" ht="63" customHeight="1">
      <c r="A63" s="32">
        <v>8</v>
      </c>
      <c r="B63" s="71" t="s">
        <v>102</v>
      </c>
      <c r="C63" s="32">
        <v>13</v>
      </c>
      <c r="D63" s="32" t="s">
        <v>33</v>
      </c>
      <c r="E63" s="125">
        <v>48</v>
      </c>
      <c r="F63" s="73">
        <f>C63*E63</f>
        <v>624</v>
      </c>
      <c r="G63" s="72">
        <v>55</v>
      </c>
      <c r="H63" s="33">
        <f t="shared" si="5"/>
        <v>715</v>
      </c>
      <c r="I63" s="109" t="s">
        <v>103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30" s="8" customFormat="1" ht="36.75" customHeight="1">
      <c r="A64" s="32">
        <v>9</v>
      </c>
      <c r="B64" s="71" t="s">
        <v>69</v>
      </c>
      <c r="C64" s="72"/>
      <c r="D64" s="72"/>
      <c r="E64" s="72"/>
      <c r="F64" s="73">
        <f>SUM(F52:F63)</f>
        <v>2388.84</v>
      </c>
      <c r="G64" s="72"/>
      <c r="H64" s="33">
        <f>SUM(H52:H63)</f>
        <v>2843.12</v>
      </c>
      <c r="I64" s="74"/>
      <c r="J64" s="87"/>
      <c r="K64" s="87"/>
      <c r="L64" s="87"/>
      <c r="M64" s="87"/>
      <c r="N64" s="87"/>
      <c r="O64" s="87"/>
      <c r="P64" s="18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15" ht="24.75" customHeight="1">
      <c r="A65" s="161" t="s">
        <v>104</v>
      </c>
      <c r="B65" s="162"/>
      <c r="C65" s="29"/>
      <c r="D65" s="29"/>
      <c r="E65" s="28"/>
      <c r="F65" s="28"/>
      <c r="G65" s="29"/>
      <c r="H65" s="28"/>
      <c r="I65" s="114"/>
      <c r="J65" s="27"/>
      <c r="K65" s="11"/>
      <c r="L65" s="11"/>
      <c r="M65" s="11"/>
      <c r="N65" s="11"/>
      <c r="O65" s="11"/>
    </row>
    <row r="66" spans="1:15" s="8" customFormat="1" ht="24.75" customHeight="1">
      <c r="A66" s="30">
        <v>1</v>
      </c>
      <c r="B66" s="31" t="s">
        <v>71</v>
      </c>
      <c r="C66" s="32">
        <v>37</v>
      </c>
      <c r="D66" s="32" t="s">
        <v>33</v>
      </c>
      <c r="E66" s="32">
        <v>5</v>
      </c>
      <c r="F66" s="33">
        <f t="shared" si="6"/>
        <v>185</v>
      </c>
      <c r="G66" s="32">
        <v>5</v>
      </c>
      <c r="H66" s="33">
        <f aca="true" t="shared" si="7" ref="H66:H75">G66*C66</f>
        <v>185</v>
      </c>
      <c r="I66" s="22" t="s">
        <v>72</v>
      </c>
      <c r="J66" s="27"/>
      <c r="K66" s="14"/>
      <c r="L66" s="14"/>
      <c r="M66" s="14"/>
      <c r="N66" s="14"/>
      <c r="O66" s="14"/>
    </row>
    <row r="67" spans="1:9" s="21" customFormat="1" ht="24.75" customHeight="1">
      <c r="A67" s="72">
        <v>2</v>
      </c>
      <c r="B67" s="71" t="s">
        <v>73</v>
      </c>
      <c r="C67" s="72">
        <v>10.7</v>
      </c>
      <c r="D67" s="72" t="s">
        <v>33</v>
      </c>
      <c r="E67" s="72">
        <v>9</v>
      </c>
      <c r="F67" s="73">
        <f t="shared" si="6"/>
        <v>96.3</v>
      </c>
      <c r="G67" s="72">
        <v>12</v>
      </c>
      <c r="H67" s="73">
        <f t="shared" si="7"/>
        <v>128.39999999999998</v>
      </c>
      <c r="I67" s="74" t="s">
        <v>74</v>
      </c>
    </row>
    <row r="68" spans="1:9" s="98" customFormat="1" ht="24.75" customHeight="1">
      <c r="A68" s="30">
        <v>3</v>
      </c>
      <c r="B68" s="71" t="s">
        <v>75</v>
      </c>
      <c r="C68" s="72">
        <v>37</v>
      </c>
      <c r="D68" s="72" t="s">
        <v>33</v>
      </c>
      <c r="E68" s="72">
        <v>9</v>
      </c>
      <c r="F68" s="73">
        <f t="shared" si="6"/>
        <v>333</v>
      </c>
      <c r="G68" s="72">
        <v>12</v>
      </c>
      <c r="H68" s="73">
        <f t="shared" si="7"/>
        <v>444</v>
      </c>
      <c r="I68" s="74" t="s">
        <v>74</v>
      </c>
    </row>
    <row r="69" spans="1:9" s="98" customFormat="1" ht="84" customHeight="1">
      <c r="A69" s="32">
        <v>4</v>
      </c>
      <c r="B69" s="71" t="s">
        <v>78</v>
      </c>
      <c r="C69" s="72">
        <f>2.54*2.2*3</f>
        <v>16.764000000000003</v>
      </c>
      <c r="D69" s="72" t="s">
        <v>33</v>
      </c>
      <c r="E69" s="72">
        <v>75</v>
      </c>
      <c r="F69" s="73">
        <f t="shared" si="6"/>
        <v>1257.3000000000002</v>
      </c>
      <c r="G69" s="72">
        <v>73</v>
      </c>
      <c r="H69" s="73">
        <f t="shared" si="7"/>
        <v>1223.7720000000002</v>
      </c>
      <c r="I69" s="129" t="s">
        <v>105</v>
      </c>
    </row>
    <row r="70" spans="1:9" s="98" customFormat="1" ht="75" customHeight="1">
      <c r="A70" s="72">
        <v>5</v>
      </c>
      <c r="B70" s="71" t="s">
        <v>106</v>
      </c>
      <c r="C70" s="72">
        <f>2.54*0.6*3.5</f>
        <v>5.334</v>
      </c>
      <c r="D70" s="72" t="s">
        <v>33</v>
      </c>
      <c r="E70" s="72">
        <v>80</v>
      </c>
      <c r="F70" s="73">
        <f t="shared" si="6"/>
        <v>426.71999999999997</v>
      </c>
      <c r="G70" s="72">
        <v>90</v>
      </c>
      <c r="H70" s="73">
        <f t="shared" si="7"/>
        <v>480.05999999999995</v>
      </c>
      <c r="I70" s="129" t="s">
        <v>107</v>
      </c>
    </row>
    <row r="71" spans="1:9" s="98" customFormat="1" ht="55.5" customHeight="1">
      <c r="A71" s="32">
        <v>31</v>
      </c>
      <c r="B71" s="71" t="s">
        <v>85</v>
      </c>
      <c r="C71" s="32">
        <f>(2.54*1.2)+(2.8*1.2)</f>
        <v>6.4079999999999995</v>
      </c>
      <c r="D71" s="72" t="s">
        <v>33</v>
      </c>
      <c r="E71" s="72">
        <v>30</v>
      </c>
      <c r="F71" s="73">
        <f t="shared" si="6"/>
        <v>192.23999999999998</v>
      </c>
      <c r="G71" s="72">
        <v>40</v>
      </c>
      <c r="H71" s="73">
        <f t="shared" si="7"/>
        <v>256.32</v>
      </c>
      <c r="I71" s="132" t="s">
        <v>86</v>
      </c>
    </row>
    <row r="72" spans="1:9" s="98" customFormat="1" ht="24.75" customHeight="1">
      <c r="A72" s="32">
        <v>34</v>
      </c>
      <c r="B72" s="71" t="s">
        <v>87</v>
      </c>
      <c r="C72" s="32">
        <f>C69+C70</f>
        <v>22.098000000000003</v>
      </c>
      <c r="D72" s="72" t="s">
        <v>33</v>
      </c>
      <c r="E72" s="72">
        <v>10</v>
      </c>
      <c r="F72" s="73">
        <f t="shared" si="6"/>
        <v>220.98000000000002</v>
      </c>
      <c r="G72" s="72">
        <v>10</v>
      </c>
      <c r="H72" s="73">
        <f t="shared" si="7"/>
        <v>220.98000000000002</v>
      </c>
      <c r="I72" s="132" t="s">
        <v>88</v>
      </c>
    </row>
    <row r="73" spans="1:9" s="98" customFormat="1" ht="24.75" customHeight="1">
      <c r="A73" s="32">
        <v>31</v>
      </c>
      <c r="B73" s="71" t="s">
        <v>89</v>
      </c>
      <c r="C73" s="32">
        <f>2.54*2.8</f>
        <v>7.111999999999999</v>
      </c>
      <c r="D73" s="72" t="s">
        <v>33</v>
      </c>
      <c r="E73" s="72">
        <v>25</v>
      </c>
      <c r="F73" s="73">
        <f t="shared" si="6"/>
        <v>177.79999999999998</v>
      </c>
      <c r="G73" s="72">
        <v>20</v>
      </c>
      <c r="H73" s="73">
        <f t="shared" si="7"/>
        <v>142.23999999999998</v>
      </c>
      <c r="I73" s="132" t="s">
        <v>90</v>
      </c>
    </row>
    <row r="74" spans="1:9" ht="24.75" customHeight="1">
      <c r="A74" s="30">
        <v>6</v>
      </c>
      <c r="B74" s="75" t="s">
        <v>108</v>
      </c>
      <c r="C74" s="32">
        <v>1</v>
      </c>
      <c r="D74" s="72" t="s">
        <v>51</v>
      </c>
      <c r="E74" s="77">
        <v>10</v>
      </c>
      <c r="F74" s="76">
        <f>C74*E74</f>
        <v>10</v>
      </c>
      <c r="G74" s="76">
        <v>15</v>
      </c>
      <c r="H74" s="102">
        <f t="shared" si="7"/>
        <v>15</v>
      </c>
      <c r="I74" s="105" t="s">
        <v>109</v>
      </c>
    </row>
    <row r="75" spans="1:10" ht="24.75" customHeight="1">
      <c r="A75" s="30">
        <v>7</v>
      </c>
      <c r="B75" s="75" t="s">
        <v>91</v>
      </c>
      <c r="C75" s="32">
        <v>1</v>
      </c>
      <c r="D75" s="72" t="s">
        <v>51</v>
      </c>
      <c r="E75" s="77">
        <v>10</v>
      </c>
      <c r="F75" s="76">
        <f>C75*E75</f>
        <v>10</v>
      </c>
      <c r="G75" s="76">
        <v>15</v>
      </c>
      <c r="H75" s="102">
        <f t="shared" si="7"/>
        <v>15</v>
      </c>
      <c r="I75" s="105" t="s">
        <v>92</v>
      </c>
      <c r="J75" s="11"/>
    </row>
    <row r="76" spans="1:30" s="8" customFormat="1" ht="39.75" customHeight="1">
      <c r="A76" s="72">
        <v>8</v>
      </c>
      <c r="B76" s="71" t="s">
        <v>110</v>
      </c>
      <c r="C76" s="72">
        <v>10.7</v>
      </c>
      <c r="D76" s="72" t="s">
        <v>33</v>
      </c>
      <c r="E76" s="72">
        <v>18</v>
      </c>
      <c r="F76" s="73">
        <f>C76*E76</f>
        <v>192.6</v>
      </c>
      <c r="G76" s="72">
        <v>15</v>
      </c>
      <c r="H76" s="33">
        <f>C76*G76</f>
        <v>160.5</v>
      </c>
      <c r="I76" s="74" t="s">
        <v>43</v>
      </c>
      <c r="J76" s="87"/>
      <c r="K76" s="87"/>
      <c r="L76" s="87"/>
      <c r="M76" s="87"/>
      <c r="N76" s="87"/>
      <c r="O76" s="87"/>
      <c r="P76" s="18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s="8" customFormat="1" ht="24.75" customHeight="1">
      <c r="A77" s="30">
        <v>9</v>
      </c>
      <c r="B77" s="71" t="s">
        <v>69</v>
      </c>
      <c r="C77" s="72"/>
      <c r="D77" s="72"/>
      <c r="E77" s="72"/>
      <c r="F77" s="73">
        <f>SUM(F66:F76)</f>
        <v>3101.94</v>
      </c>
      <c r="G77" s="72"/>
      <c r="H77" s="33">
        <f>SUM(H66:H76)</f>
        <v>3271.272</v>
      </c>
      <c r="I77" s="74"/>
      <c r="J77" s="87"/>
      <c r="K77" s="87"/>
      <c r="L77" s="87"/>
      <c r="M77" s="87"/>
      <c r="N77" s="87"/>
      <c r="O77" s="87"/>
      <c r="P77" s="18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10" ht="24.75" customHeight="1">
      <c r="A78" s="154" t="s">
        <v>111</v>
      </c>
      <c r="B78" s="155"/>
      <c r="C78" s="40"/>
      <c r="D78" s="40"/>
      <c r="E78" s="41"/>
      <c r="F78" s="41"/>
      <c r="G78" s="42"/>
      <c r="H78" s="41"/>
      <c r="I78" s="116"/>
      <c r="J78" s="36"/>
    </row>
    <row r="79" spans="1:10" ht="39.75" customHeight="1">
      <c r="A79" s="35">
        <v>1</v>
      </c>
      <c r="B79" s="31" t="s">
        <v>76</v>
      </c>
      <c r="C79" s="32">
        <v>12.6</v>
      </c>
      <c r="D79" s="32" t="s">
        <v>33</v>
      </c>
      <c r="E79" s="32">
        <v>13</v>
      </c>
      <c r="F79" s="33">
        <f aca="true" t="shared" si="8" ref="F79:F85">E79*C79</f>
        <v>163.79999999999998</v>
      </c>
      <c r="G79" s="32">
        <v>25</v>
      </c>
      <c r="H79" s="33">
        <f aca="true" t="shared" si="9" ref="H79:H86">G79*C79</f>
        <v>315</v>
      </c>
      <c r="I79" s="23" t="s">
        <v>112</v>
      </c>
      <c r="J79" s="36"/>
    </row>
    <row r="80" spans="1:10" s="9" customFormat="1" ht="36" customHeight="1">
      <c r="A80" s="35">
        <v>2</v>
      </c>
      <c r="B80" s="31" t="s">
        <v>113</v>
      </c>
      <c r="C80" s="32">
        <v>36.14</v>
      </c>
      <c r="D80" s="32" t="s">
        <v>33</v>
      </c>
      <c r="E80" s="32">
        <v>13</v>
      </c>
      <c r="F80" s="33">
        <f t="shared" si="8"/>
        <v>469.82</v>
      </c>
      <c r="G80" s="32">
        <v>28</v>
      </c>
      <c r="H80" s="33">
        <f t="shared" si="9"/>
        <v>1011.9200000000001</v>
      </c>
      <c r="I80" s="23" t="s">
        <v>112</v>
      </c>
      <c r="J80" s="36"/>
    </row>
    <row r="81" spans="1:10" ht="24.75" customHeight="1">
      <c r="A81" s="35">
        <v>3</v>
      </c>
      <c r="B81" s="75" t="s">
        <v>91</v>
      </c>
      <c r="C81" s="32">
        <v>1</v>
      </c>
      <c r="D81" s="72" t="s">
        <v>51</v>
      </c>
      <c r="E81" s="77">
        <v>10</v>
      </c>
      <c r="F81" s="76">
        <f>C81*E81</f>
        <v>10</v>
      </c>
      <c r="G81" s="76">
        <v>15</v>
      </c>
      <c r="H81" s="102">
        <f t="shared" si="9"/>
        <v>15</v>
      </c>
      <c r="I81" s="105" t="s">
        <v>92</v>
      </c>
      <c r="J81" s="11"/>
    </row>
    <row r="82" spans="1:9" s="21" customFormat="1" ht="49.5" customHeight="1">
      <c r="A82" s="32">
        <v>4</v>
      </c>
      <c r="B82" s="71" t="s">
        <v>114</v>
      </c>
      <c r="C82" s="72">
        <v>4.64</v>
      </c>
      <c r="D82" s="72" t="s">
        <v>51</v>
      </c>
      <c r="E82" s="72">
        <v>110</v>
      </c>
      <c r="F82" s="73">
        <f t="shared" si="8"/>
        <v>510.4</v>
      </c>
      <c r="G82" s="72">
        <v>180</v>
      </c>
      <c r="H82" s="73">
        <f t="shared" si="9"/>
        <v>835.1999999999999</v>
      </c>
      <c r="I82" s="71" t="s">
        <v>115</v>
      </c>
    </row>
    <row r="83" spans="1:9" s="21" customFormat="1" ht="46.5" customHeight="1">
      <c r="A83" s="32">
        <v>5</v>
      </c>
      <c r="B83" s="71" t="s">
        <v>116</v>
      </c>
      <c r="C83" s="72">
        <v>28</v>
      </c>
      <c r="D83" s="72" t="s">
        <v>33</v>
      </c>
      <c r="E83" s="72">
        <v>10</v>
      </c>
      <c r="F83" s="73">
        <f t="shared" si="8"/>
        <v>280</v>
      </c>
      <c r="G83" s="72">
        <v>40</v>
      </c>
      <c r="H83" s="73">
        <f t="shared" si="9"/>
        <v>1120</v>
      </c>
      <c r="I83" s="109" t="s">
        <v>117</v>
      </c>
    </row>
    <row r="84" spans="1:30" ht="24.75" customHeight="1">
      <c r="A84" s="35">
        <v>6</v>
      </c>
      <c r="B84" s="43" t="s">
        <v>118</v>
      </c>
      <c r="C84" s="32">
        <v>18</v>
      </c>
      <c r="D84" s="32" t="s">
        <v>33</v>
      </c>
      <c r="E84" s="30">
        <v>18</v>
      </c>
      <c r="F84" s="33">
        <f t="shared" si="8"/>
        <v>324</v>
      </c>
      <c r="G84" s="30">
        <v>16</v>
      </c>
      <c r="H84" s="33">
        <f t="shared" si="9"/>
        <v>288</v>
      </c>
      <c r="I84" s="22" t="s">
        <v>119</v>
      </c>
      <c r="J84" s="97"/>
      <c r="K84" s="20"/>
      <c r="L84" s="2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24.75" customHeight="1">
      <c r="A85" s="35">
        <v>7</v>
      </c>
      <c r="B85" s="43" t="s">
        <v>120</v>
      </c>
      <c r="C85" s="32">
        <v>12.6</v>
      </c>
      <c r="D85" s="32" t="s">
        <v>33</v>
      </c>
      <c r="E85" s="30">
        <v>25</v>
      </c>
      <c r="F85" s="33">
        <f t="shared" si="8"/>
        <v>315</v>
      </c>
      <c r="G85" s="30">
        <v>20</v>
      </c>
      <c r="H85" s="33">
        <f t="shared" si="9"/>
        <v>252</v>
      </c>
      <c r="I85" s="22" t="s">
        <v>121</v>
      </c>
      <c r="J85" s="37"/>
      <c r="K85" s="20"/>
      <c r="L85" s="2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16" s="8" customFormat="1" ht="36">
      <c r="A86" s="35">
        <v>8</v>
      </c>
      <c r="B86" s="71" t="s">
        <v>110</v>
      </c>
      <c r="C86" s="72">
        <v>12.6</v>
      </c>
      <c r="D86" s="72" t="s">
        <v>33</v>
      </c>
      <c r="E86" s="72">
        <v>18</v>
      </c>
      <c r="F86" s="73">
        <f>C86*E86</f>
        <v>226.79999999999998</v>
      </c>
      <c r="G86" s="72">
        <v>15</v>
      </c>
      <c r="H86" s="33">
        <f t="shared" si="9"/>
        <v>189</v>
      </c>
      <c r="I86" s="74" t="s">
        <v>43</v>
      </c>
      <c r="J86" s="87"/>
      <c r="K86" s="87"/>
      <c r="L86" s="87"/>
      <c r="M86" s="87"/>
      <c r="N86" s="87"/>
      <c r="O86" s="87"/>
      <c r="P86" s="9"/>
    </row>
    <row r="87" spans="1:9" s="8" customFormat="1" ht="24.75" customHeight="1">
      <c r="A87" s="35">
        <v>9</v>
      </c>
      <c r="B87" s="84" t="s">
        <v>69</v>
      </c>
      <c r="C87" s="83"/>
      <c r="D87" s="83"/>
      <c r="E87" s="83"/>
      <c r="F87" s="85">
        <f>SUM(F79:F86)</f>
        <v>2299.82</v>
      </c>
      <c r="G87" s="83"/>
      <c r="H87" s="85">
        <f>SUM(H79:H86)</f>
        <v>4026.12</v>
      </c>
      <c r="I87" s="86"/>
    </row>
    <row r="88" spans="1:30" s="13" customFormat="1" ht="24.75" customHeight="1">
      <c r="A88" s="154" t="s">
        <v>122</v>
      </c>
      <c r="B88" s="155"/>
      <c r="C88" s="38"/>
      <c r="D88" s="38"/>
      <c r="E88" s="39"/>
      <c r="F88" s="38"/>
      <c r="G88" s="39"/>
      <c r="H88" s="38"/>
      <c r="I88" s="115"/>
      <c r="J88" s="36"/>
      <c r="K88" s="8"/>
      <c r="L88" s="8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s="13" customFormat="1" ht="48" customHeight="1">
      <c r="A89" s="35">
        <v>1</v>
      </c>
      <c r="B89" s="31" t="s">
        <v>76</v>
      </c>
      <c r="C89" s="32">
        <v>8.72</v>
      </c>
      <c r="D89" s="32" t="s">
        <v>33</v>
      </c>
      <c r="E89" s="32">
        <v>13</v>
      </c>
      <c r="F89" s="33">
        <f>E89*C89</f>
        <v>113.36000000000001</v>
      </c>
      <c r="G89" s="32">
        <v>25</v>
      </c>
      <c r="H89" s="33">
        <f aca="true" t="shared" si="10" ref="H89:H96">G89*C89</f>
        <v>218.00000000000003</v>
      </c>
      <c r="I89" s="78" t="s">
        <v>123</v>
      </c>
      <c r="J89" s="3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13" customFormat="1" ht="48" customHeight="1">
      <c r="A90" s="32">
        <v>2</v>
      </c>
      <c r="B90" s="31" t="s">
        <v>113</v>
      </c>
      <c r="C90" s="32">
        <v>31.82</v>
      </c>
      <c r="D90" s="32" t="s">
        <v>33</v>
      </c>
      <c r="E90" s="32">
        <v>13</v>
      </c>
      <c r="F90" s="33">
        <f>E90*C90</f>
        <v>413.66</v>
      </c>
      <c r="G90" s="32">
        <v>28</v>
      </c>
      <c r="H90" s="33">
        <f t="shared" si="10"/>
        <v>890.96</v>
      </c>
      <c r="I90" s="78" t="s">
        <v>123</v>
      </c>
      <c r="J90" s="3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24.75" customHeight="1">
      <c r="A91" s="35">
        <v>3</v>
      </c>
      <c r="B91" s="43" t="s">
        <v>118</v>
      </c>
      <c r="C91" s="32">
        <v>23.86</v>
      </c>
      <c r="D91" s="32" t="s">
        <v>33</v>
      </c>
      <c r="E91" s="30">
        <v>18</v>
      </c>
      <c r="F91" s="33">
        <f>E91*C91</f>
        <v>429.48</v>
      </c>
      <c r="G91" s="30">
        <v>16</v>
      </c>
      <c r="H91" s="33">
        <f t="shared" si="10"/>
        <v>381.76</v>
      </c>
      <c r="I91" s="22" t="s">
        <v>119</v>
      </c>
      <c r="J91" s="97"/>
      <c r="K91" s="20"/>
      <c r="L91" s="2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4.75" customHeight="1">
      <c r="A92" s="32">
        <v>4</v>
      </c>
      <c r="B92" s="43" t="s">
        <v>120</v>
      </c>
      <c r="C92" s="32">
        <v>8.72</v>
      </c>
      <c r="D92" s="32" t="s">
        <v>33</v>
      </c>
      <c r="E92" s="30">
        <v>25</v>
      </c>
      <c r="F92" s="33">
        <f>E92*C92</f>
        <v>218.00000000000003</v>
      </c>
      <c r="G92" s="30">
        <v>20</v>
      </c>
      <c r="H92" s="33">
        <f t="shared" si="10"/>
        <v>174.4</v>
      </c>
      <c r="I92" s="22" t="s">
        <v>124</v>
      </c>
      <c r="J92" s="37"/>
      <c r="K92" s="20"/>
      <c r="L92" s="2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10" ht="24.75" customHeight="1">
      <c r="A93" s="35">
        <v>5</v>
      </c>
      <c r="B93" s="75" t="s">
        <v>91</v>
      </c>
      <c r="C93" s="32">
        <v>1</v>
      </c>
      <c r="D93" s="72" t="s">
        <v>51</v>
      </c>
      <c r="E93" s="77">
        <v>10</v>
      </c>
      <c r="F93" s="76">
        <f>C93*E93</f>
        <v>10</v>
      </c>
      <c r="G93" s="76">
        <v>15</v>
      </c>
      <c r="H93" s="102">
        <f t="shared" si="10"/>
        <v>15</v>
      </c>
      <c r="I93" s="105" t="s">
        <v>92</v>
      </c>
      <c r="J93" s="11"/>
    </row>
    <row r="94" spans="1:9" s="8" customFormat="1" ht="24.75" customHeight="1">
      <c r="A94" s="32">
        <v>6</v>
      </c>
      <c r="B94" s="84" t="s">
        <v>125</v>
      </c>
      <c r="C94" s="32">
        <v>1</v>
      </c>
      <c r="D94" s="83" t="s">
        <v>65</v>
      </c>
      <c r="E94" s="83">
        <v>0</v>
      </c>
      <c r="F94" s="85">
        <f>E94*C94</f>
        <v>0</v>
      </c>
      <c r="G94" s="83">
        <v>15</v>
      </c>
      <c r="H94" s="85">
        <f t="shared" si="10"/>
        <v>15</v>
      </c>
      <c r="I94" s="86" t="s">
        <v>126</v>
      </c>
    </row>
    <row r="95" spans="1:15" s="9" customFormat="1" ht="24.75" customHeight="1">
      <c r="A95" s="35">
        <v>7</v>
      </c>
      <c r="B95" s="34" t="s">
        <v>127</v>
      </c>
      <c r="C95" s="35">
        <v>1</v>
      </c>
      <c r="D95" s="35" t="s">
        <v>128</v>
      </c>
      <c r="E95" s="35">
        <v>85</v>
      </c>
      <c r="F95" s="92">
        <f>C95*E95</f>
        <v>85</v>
      </c>
      <c r="G95" s="35">
        <v>95</v>
      </c>
      <c r="H95" s="92">
        <f t="shared" si="10"/>
        <v>95</v>
      </c>
      <c r="I95" s="23" t="s">
        <v>129</v>
      </c>
      <c r="J95" s="37"/>
      <c r="K95" s="20"/>
      <c r="L95" s="20"/>
      <c r="M95" s="18"/>
      <c r="N95" s="18"/>
      <c r="O95" s="18"/>
    </row>
    <row r="96" spans="1:16" s="8" customFormat="1" ht="34.5" customHeight="1">
      <c r="A96" s="32">
        <v>8</v>
      </c>
      <c r="B96" s="71" t="s">
        <v>110</v>
      </c>
      <c r="C96" s="72">
        <v>8.72</v>
      </c>
      <c r="D96" s="72" t="s">
        <v>33</v>
      </c>
      <c r="E96" s="72">
        <v>18</v>
      </c>
      <c r="F96" s="73">
        <f>C96*E96</f>
        <v>156.96</v>
      </c>
      <c r="G96" s="72">
        <v>15</v>
      </c>
      <c r="H96" s="33">
        <f t="shared" si="10"/>
        <v>130.8</v>
      </c>
      <c r="I96" s="74" t="s">
        <v>43</v>
      </c>
      <c r="J96" s="87"/>
      <c r="K96" s="87"/>
      <c r="L96" s="87"/>
      <c r="M96" s="87"/>
      <c r="N96" s="87"/>
      <c r="O96" s="87"/>
      <c r="P96" s="9"/>
    </row>
    <row r="97" spans="1:12" s="9" customFormat="1" ht="24.75" customHeight="1">
      <c r="A97" s="35">
        <v>9</v>
      </c>
      <c r="B97" s="34" t="s">
        <v>69</v>
      </c>
      <c r="C97" s="35"/>
      <c r="D97" s="35"/>
      <c r="E97" s="35"/>
      <c r="F97" s="92">
        <f>SUM(F89:F96)</f>
        <v>1426.46</v>
      </c>
      <c r="G97" s="35"/>
      <c r="H97" s="92">
        <f>SUM(H89:H96)</f>
        <v>1920.92</v>
      </c>
      <c r="I97" s="23"/>
      <c r="J97" s="37"/>
      <c r="K97" s="20"/>
      <c r="L97" s="20"/>
    </row>
    <row r="98" spans="1:9" s="98" customFormat="1" ht="24.75" customHeight="1">
      <c r="A98" s="154" t="s">
        <v>130</v>
      </c>
      <c r="B98" s="155"/>
      <c r="C98" s="38"/>
      <c r="D98" s="38"/>
      <c r="E98" s="39"/>
      <c r="F98" s="38"/>
      <c r="G98" s="39"/>
      <c r="H98" s="38"/>
      <c r="I98" s="115"/>
    </row>
    <row r="99" spans="1:30" s="10" customFormat="1" ht="48" customHeight="1">
      <c r="A99" s="72">
        <v>1</v>
      </c>
      <c r="B99" s="31" t="s">
        <v>76</v>
      </c>
      <c r="C99" s="32">
        <v>9.29</v>
      </c>
      <c r="D99" s="32" t="s">
        <v>33</v>
      </c>
      <c r="E99" s="32">
        <v>13</v>
      </c>
      <c r="F99" s="33">
        <f aca="true" t="shared" si="11" ref="F99:F104">E99*C99</f>
        <v>120.76999999999998</v>
      </c>
      <c r="G99" s="32">
        <v>25</v>
      </c>
      <c r="H99" s="33">
        <f>G99*C99</f>
        <v>232.24999999999997</v>
      </c>
      <c r="I99" s="78" t="s">
        <v>123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10" customFormat="1" ht="48" customHeight="1">
      <c r="A100" s="72">
        <v>2</v>
      </c>
      <c r="B100" s="31" t="s">
        <v>113</v>
      </c>
      <c r="C100" s="32">
        <v>17.98</v>
      </c>
      <c r="D100" s="32" t="s">
        <v>33</v>
      </c>
      <c r="E100" s="32">
        <v>13</v>
      </c>
      <c r="F100" s="33">
        <f t="shared" si="11"/>
        <v>233.74</v>
      </c>
      <c r="G100" s="32">
        <v>28</v>
      </c>
      <c r="H100" s="33">
        <f>G100*C100</f>
        <v>503.44</v>
      </c>
      <c r="I100" s="78" t="s">
        <v>123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10" ht="24.75" customHeight="1">
      <c r="A101" s="72">
        <v>3</v>
      </c>
      <c r="B101" s="75" t="s">
        <v>91</v>
      </c>
      <c r="C101" s="32">
        <v>1</v>
      </c>
      <c r="D101" s="72" t="s">
        <v>51</v>
      </c>
      <c r="E101" s="77">
        <v>10</v>
      </c>
      <c r="F101" s="76">
        <f aca="true" t="shared" si="12" ref="F101:F106">C101*E101</f>
        <v>10</v>
      </c>
      <c r="G101" s="76">
        <v>15</v>
      </c>
      <c r="H101" s="102">
        <f>G101*C101</f>
        <v>15</v>
      </c>
      <c r="I101" s="105" t="s">
        <v>92</v>
      </c>
      <c r="J101" s="11"/>
    </row>
    <row r="102" spans="1:30" s="10" customFormat="1" ht="24.75" customHeight="1">
      <c r="A102" s="72">
        <v>4</v>
      </c>
      <c r="B102" s="43" t="s">
        <v>69</v>
      </c>
      <c r="C102" s="32"/>
      <c r="D102" s="32"/>
      <c r="E102" s="30"/>
      <c r="F102" s="33">
        <f>SUM(F99:F101)</f>
        <v>364.51</v>
      </c>
      <c r="G102" s="30"/>
      <c r="H102" s="33">
        <f>SUM(H99:H101)</f>
        <v>750.6899999999999</v>
      </c>
      <c r="I102" s="22"/>
      <c r="J102" s="47"/>
      <c r="K102" s="19"/>
      <c r="L102" s="19"/>
      <c r="M102" s="19"/>
      <c r="N102" s="19"/>
      <c r="O102" s="19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10" customFormat="1" ht="24.75" customHeight="1">
      <c r="A103" s="54" t="s">
        <v>131</v>
      </c>
      <c r="B103" s="55" t="s">
        <v>132</v>
      </c>
      <c r="C103" s="56"/>
      <c r="D103" s="56"/>
      <c r="E103" s="56"/>
      <c r="F103" s="52"/>
      <c r="G103" s="52"/>
      <c r="H103" s="52"/>
      <c r="I103" s="117"/>
      <c r="J103" s="47"/>
      <c r="K103" s="19"/>
      <c r="L103" s="19"/>
      <c r="M103" s="19"/>
      <c r="N103" s="19"/>
      <c r="O103" s="19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10" customFormat="1" ht="48" customHeight="1">
      <c r="A104" s="32">
        <v>1</v>
      </c>
      <c r="B104" s="90" t="s">
        <v>133</v>
      </c>
      <c r="C104" s="57">
        <v>72</v>
      </c>
      <c r="D104" s="32" t="s">
        <v>33</v>
      </c>
      <c r="E104" s="32">
        <v>45</v>
      </c>
      <c r="F104" s="33">
        <f t="shared" si="11"/>
        <v>3240</v>
      </c>
      <c r="G104" s="32">
        <v>30</v>
      </c>
      <c r="H104" s="33">
        <f>G104*C104</f>
        <v>2160</v>
      </c>
      <c r="I104" s="109" t="s">
        <v>134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s="10" customFormat="1" ht="35.25" customHeight="1">
      <c r="A105" s="32">
        <v>2</v>
      </c>
      <c r="B105" s="88" t="s">
        <v>135</v>
      </c>
      <c r="C105" s="57">
        <v>1</v>
      </c>
      <c r="D105" s="89" t="s">
        <v>136</v>
      </c>
      <c r="E105" s="76">
        <v>450</v>
      </c>
      <c r="F105" s="76">
        <f t="shared" si="12"/>
        <v>450</v>
      </c>
      <c r="G105" s="76">
        <v>550</v>
      </c>
      <c r="H105" s="76">
        <f>C105*G105</f>
        <v>550</v>
      </c>
      <c r="I105" s="88" t="s">
        <v>137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256" ht="24.75" customHeight="1">
      <c r="A106" s="32">
        <v>3</v>
      </c>
      <c r="B106" s="88" t="s">
        <v>138</v>
      </c>
      <c r="C106" s="57">
        <v>1</v>
      </c>
      <c r="D106" s="89" t="s">
        <v>136</v>
      </c>
      <c r="E106" s="76">
        <v>160</v>
      </c>
      <c r="F106" s="76">
        <f t="shared" si="12"/>
        <v>160</v>
      </c>
      <c r="G106" s="76">
        <v>220</v>
      </c>
      <c r="H106" s="76">
        <f>C106*G106</f>
        <v>220</v>
      </c>
      <c r="I106" s="78" t="s">
        <v>139</v>
      </c>
      <c r="J106" s="47"/>
      <c r="K106" s="19"/>
      <c r="L106" s="19"/>
      <c r="M106" s="19"/>
      <c r="N106" s="19"/>
      <c r="O106" s="19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10" ht="27.75" customHeight="1">
      <c r="A107" s="32">
        <v>4</v>
      </c>
      <c r="B107" s="91" t="s">
        <v>69</v>
      </c>
      <c r="C107" s="100"/>
      <c r="D107" s="99"/>
      <c r="E107" s="101"/>
      <c r="F107" s="85">
        <f>SUM(F104:F106)</f>
        <v>3850</v>
      </c>
      <c r="G107" s="83"/>
      <c r="H107" s="85">
        <f>SUM(H104:H106)</f>
        <v>2930</v>
      </c>
      <c r="I107" s="86"/>
      <c r="J107" s="36"/>
    </row>
    <row r="108" spans="1:10" ht="24.75" customHeight="1">
      <c r="A108" s="46" t="s">
        <v>140</v>
      </c>
      <c r="B108" s="45" t="s">
        <v>141</v>
      </c>
      <c r="C108" s="156" t="s">
        <v>142</v>
      </c>
      <c r="D108" s="157"/>
      <c r="E108" s="158"/>
      <c r="F108" s="46">
        <f>F36+F50+F64+F77+F87+F97+F102+F107</f>
        <v>25913.334999999995</v>
      </c>
      <c r="G108" s="44" t="s">
        <v>27</v>
      </c>
      <c r="H108" s="46">
        <f>H36++H50+H64+H77+H87+H97+H102+H107</f>
        <v>31569.084</v>
      </c>
      <c r="I108" s="118" t="s">
        <v>141</v>
      </c>
      <c r="J108" s="36"/>
    </row>
    <row r="109" spans="1:10" ht="24.75" customHeight="1">
      <c r="A109" s="48" t="s">
        <v>143</v>
      </c>
      <c r="B109" s="49" t="s">
        <v>144</v>
      </c>
      <c r="C109" s="151" t="s">
        <v>145</v>
      </c>
      <c r="D109" s="152"/>
      <c r="E109" s="153"/>
      <c r="F109" s="147">
        <f>(H108+F108)*0.08</f>
        <v>4598.593519999999</v>
      </c>
      <c r="G109" s="148"/>
      <c r="H109" s="149"/>
      <c r="I109" s="119"/>
      <c r="J109" s="36"/>
    </row>
    <row r="110" spans="1:10" ht="24.75" customHeight="1">
      <c r="A110" s="48" t="s">
        <v>146</v>
      </c>
      <c r="B110" s="49" t="s">
        <v>147</v>
      </c>
      <c r="C110" s="151" t="s">
        <v>148</v>
      </c>
      <c r="D110" s="152"/>
      <c r="E110" s="153"/>
      <c r="F110" s="147">
        <f>(F108+H108)*0.17</f>
        <v>9772.01123</v>
      </c>
      <c r="G110" s="148"/>
      <c r="H110" s="149"/>
      <c r="I110" s="120"/>
      <c r="J110" s="36"/>
    </row>
    <row r="111" spans="1:10" ht="24.75" customHeight="1">
      <c r="A111" s="50" t="s">
        <v>149</v>
      </c>
      <c r="B111" s="51" t="s">
        <v>150</v>
      </c>
      <c r="C111" s="52"/>
      <c r="D111" s="52"/>
      <c r="E111" s="52"/>
      <c r="F111" s="52"/>
      <c r="G111" s="52"/>
      <c r="H111" s="52"/>
      <c r="I111" s="117"/>
      <c r="J111" s="36"/>
    </row>
    <row r="112" spans="1:10" ht="39.75" customHeight="1">
      <c r="A112" s="35">
        <v>1</v>
      </c>
      <c r="B112" s="34" t="s">
        <v>151</v>
      </c>
      <c r="C112" s="35">
        <v>1</v>
      </c>
      <c r="D112" s="35" t="s">
        <v>38</v>
      </c>
      <c r="E112" s="35">
        <v>0</v>
      </c>
      <c r="F112" s="32">
        <f>E112*C112</f>
        <v>0</v>
      </c>
      <c r="G112" s="35">
        <v>700</v>
      </c>
      <c r="H112" s="32">
        <f>G112*C112</f>
        <v>700</v>
      </c>
      <c r="I112" s="23" t="s">
        <v>152</v>
      </c>
      <c r="J112" s="36"/>
    </row>
    <row r="113" spans="1:11" ht="36" customHeight="1">
      <c r="A113" s="35">
        <v>2</v>
      </c>
      <c r="B113" s="34" t="s">
        <v>153</v>
      </c>
      <c r="C113" s="35">
        <v>1</v>
      </c>
      <c r="D113" s="35" t="s">
        <v>38</v>
      </c>
      <c r="E113" s="35">
        <v>100</v>
      </c>
      <c r="F113" s="32">
        <f>E113*C113</f>
        <v>100</v>
      </c>
      <c r="G113" s="35">
        <v>400</v>
      </c>
      <c r="H113" s="32">
        <f>G113*C113</f>
        <v>400</v>
      </c>
      <c r="I113" s="53" t="s">
        <v>154</v>
      </c>
      <c r="J113" s="66"/>
      <c r="K113" s="66"/>
    </row>
    <row r="114" spans="1:10" ht="36" customHeight="1">
      <c r="A114" s="35">
        <v>3</v>
      </c>
      <c r="B114" s="75" t="s">
        <v>155</v>
      </c>
      <c r="C114" s="76">
        <v>1</v>
      </c>
      <c r="D114" s="76" t="s">
        <v>38</v>
      </c>
      <c r="E114" s="76">
        <v>0</v>
      </c>
      <c r="F114" s="72">
        <f>E114*C114</f>
        <v>0</v>
      </c>
      <c r="G114" s="76">
        <v>280</v>
      </c>
      <c r="H114" s="72">
        <f>G114*C114</f>
        <v>280</v>
      </c>
      <c r="I114" s="80" t="s">
        <v>156</v>
      </c>
      <c r="J114" s="36"/>
    </row>
    <row r="115" spans="1:10" ht="24.75" customHeight="1">
      <c r="A115" s="35">
        <v>4</v>
      </c>
      <c r="B115" s="75" t="s">
        <v>157</v>
      </c>
      <c r="C115" s="76">
        <v>0</v>
      </c>
      <c r="D115" s="72" t="s">
        <v>33</v>
      </c>
      <c r="E115" s="76">
        <v>0</v>
      </c>
      <c r="F115" s="72">
        <f>E115*C115</f>
        <v>0</v>
      </c>
      <c r="G115" s="76">
        <v>30</v>
      </c>
      <c r="H115" s="72">
        <f>C115*G115</f>
        <v>0</v>
      </c>
      <c r="I115" s="80" t="s">
        <v>158</v>
      </c>
      <c r="J115" s="36"/>
    </row>
    <row r="116" spans="1:10" ht="35.25" customHeight="1">
      <c r="A116" s="35">
        <v>5</v>
      </c>
      <c r="B116" s="34" t="s">
        <v>159</v>
      </c>
      <c r="C116" s="35">
        <v>1</v>
      </c>
      <c r="D116" s="35" t="s">
        <v>38</v>
      </c>
      <c r="E116" s="35">
        <v>0</v>
      </c>
      <c r="F116" s="32">
        <f>E116*C116</f>
        <v>0</v>
      </c>
      <c r="G116" s="35">
        <v>300</v>
      </c>
      <c r="H116" s="32">
        <f>G116*C116</f>
        <v>300</v>
      </c>
      <c r="I116" s="23" t="s">
        <v>152</v>
      </c>
      <c r="J116" s="36"/>
    </row>
    <row r="117" spans="1:256" ht="24.75" customHeight="1">
      <c r="A117" s="58" t="s">
        <v>160</v>
      </c>
      <c r="B117" s="59" t="s">
        <v>161</v>
      </c>
      <c r="C117" s="144"/>
      <c r="D117" s="145"/>
      <c r="E117" s="146"/>
      <c r="F117" s="147">
        <f>F108+H108+F109+F110+H112+H113+H114+F113+H116</f>
        <v>73633.02375</v>
      </c>
      <c r="G117" s="148"/>
      <c r="H117" s="149"/>
      <c r="I117" s="121"/>
      <c r="J117" s="69"/>
      <c r="K117" s="15"/>
      <c r="L117" s="15"/>
      <c r="M117" s="15"/>
      <c r="N117" s="15"/>
      <c r="O117" s="15"/>
      <c r="P117" s="15"/>
      <c r="Q117" s="15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ht="24.75" customHeight="1">
      <c r="A118" s="37" t="s">
        <v>162</v>
      </c>
      <c r="B118" s="60"/>
      <c r="C118" s="37"/>
      <c r="D118" s="37"/>
      <c r="E118" s="61"/>
      <c r="F118" s="61"/>
      <c r="G118" s="62"/>
      <c r="H118" s="61"/>
      <c r="I118" s="112" t="s">
        <v>163</v>
      </c>
      <c r="J118" s="69"/>
      <c r="K118" s="15"/>
      <c r="L118" s="15"/>
      <c r="M118" s="15"/>
      <c r="N118" s="15"/>
      <c r="O118" s="15"/>
      <c r="P118" s="15"/>
      <c r="Q118" s="15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1:256" ht="16.5" customHeight="1">
      <c r="A119" s="63" t="s">
        <v>164</v>
      </c>
      <c r="B119" s="150" t="s">
        <v>165</v>
      </c>
      <c r="C119" s="150"/>
      <c r="D119" s="150"/>
      <c r="E119" s="150"/>
      <c r="F119" s="150"/>
      <c r="G119" s="150"/>
      <c r="H119" s="150"/>
      <c r="I119" s="150"/>
      <c r="J119" s="69"/>
      <c r="K119" s="15"/>
      <c r="L119" s="15"/>
      <c r="M119" s="15"/>
      <c r="N119" s="15"/>
      <c r="O119" s="15"/>
      <c r="P119" s="15"/>
      <c r="Q119" s="15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ht="16.5" customHeight="1">
      <c r="A120" s="63" t="s">
        <v>164</v>
      </c>
      <c r="B120" s="143" t="s">
        <v>166</v>
      </c>
      <c r="C120" s="143"/>
      <c r="D120" s="143"/>
      <c r="E120" s="143"/>
      <c r="F120" s="143"/>
      <c r="G120" s="143"/>
      <c r="H120" s="143"/>
      <c r="I120" s="143"/>
      <c r="J120" s="69"/>
      <c r="K120" s="15"/>
      <c r="L120" s="15"/>
      <c r="M120" s="15"/>
      <c r="N120" s="15"/>
      <c r="O120" s="15"/>
      <c r="P120" s="15"/>
      <c r="Q120" s="15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</row>
    <row r="121" spans="1:256" ht="16.5" customHeight="1">
      <c r="A121" s="63" t="s">
        <v>164</v>
      </c>
      <c r="B121" s="143" t="s">
        <v>167</v>
      </c>
      <c r="C121" s="143"/>
      <c r="D121" s="143"/>
      <c r="E121" s="143"/>
      <c r="F121" s="143"/>
      <c r="G121" s="143"/>
      <c r="H121" s="143"/>
      <c r="I121" s="143"/>
      <c r="J121" s="69"/>
      <c r="K121" s="15"/>
      <c r="L121" s="15"/>
      <c r="M121" s="15"/>
      <c r="N121" s="15"/>
      <c r="O121" s="15"/>
      <c r="P121" s="15"/>
      <c r="Q121" s="15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256" ht="16.5" customHeight="1">
      <c r="A122" s="65" t="s">
        <v>164</v>
      </c>
      <c r="B122" s="141" t="s">
        <v>168</v>
      </c>
      <c r="C122" s="141"/>
      <c r="D122" s="141"/>
      <c r="E122" s="141"/>
      <c r="F122" s="141"/>
      <c r="G122" s="141"/>
      <c r="H122" s="141"/>
      <c r="I122" s="141"/>
      <c r="J122" s="69"/>
      <c r="K122" s="15"/>
      <c r="L122" s="15"/>
      <c r="M122" s="15"/>
      <c r="N122" s="15"/>
      <c r="O122" s="15"/>
      <c r="P122" s="15"/>
      <c r="Q122" s="15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1:256" ht="16.5" customHeight="1">
      <c r="A123" s="65" t="s">
        <v>164</v>
      </c>
      <c r="B123" s="141" t="s">
        <v>169</v>
      </c>
      <c r="C123" s="141"/>
      <c r="D123" s="141"/>
      <c r="E123" s="141"/>
      <c r="F123" s="141"/>
      <c r="G123" s="141"/>
      <c r="H123" s="141"/>
      <c r="I123" s="141"/>
      <c r="J123" s="69"/>
      <c r="K123" s="15"/>
      <c r="L123" s="15"/>
      <c r="M123" s="15"/>
      <c r="N123" s="15"/>
      <c r="O123" s="15"/>
      <c r="P123" s="15"/>
      <c r="Q123" s="15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1:256" ht="16.5" customHeight="1">
      <c r="A124" s="65" t="s">
        <v>164</v>
      </c>
      <c r="B124" s="141" t="s">
        <v>170</v>
      </c>
      <c r="C124" s="141"/>
      <c r="D124" s="141"/>
      <c r="E124" s="141"/>
      <c r="F124" s="141"/>
      <c r="G124" s="141"/>
      <c r="H124" s="141"/>
      <c r="I124" s="141"/>
      <c r="J124" s="69"/>
      <c r="K124" s="15"/>
      <c r="L124" s="15"/>
      <c r="M124" s="15"/>
      <c r="N124" s="15"/>
      <c r="O124" s="15"/>
      <c r="P124" s="15"/>
      <c r="Q124" s="15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ht="16.5" customHeight="1">
      <c r="A125" s="65" t="s">
        <v>164</v>
      </c>
      <c r="B125" s="141" t="s">
        <v>171</v>
      </c>
      <c r="C125" s="141"/>
      <c r="D125" s="141"/>
      <c r="E125" s="141"/>
      <c r="F125" s="141"/>
      <c r="G125" s="141"/>
      <c r="H125" s="141"/>
      <c r="I125" s="141"/>
      <c r="J125" s="69"/>
      <c r="K125" s="15"/>
      <c r="L125" s="15"/>
      <c r="M125" s="15"/>
      <c r="N125" s="15"/>
      <c r="O125" s="15"/>
      <c r="P125" s="15"/>
      <c r="Q125" s="15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</row>
    <row r="126" spans="1:256" ht="16.5" customHeight="1">
      <c r="A126" s="65" t="s">
        <v>164</v>
      </c>
      <c r="B126" s="141" t="s">
        <v>172</v>
      </c>
      <c r="C126" s="141"/>
      <c r="D126" s="141"/>
      <c r="E126" s="141"/>
      <c r="F126" s="141"/>
      <c r="G126" s="141"/>
      <c r="H126" s="141"/>
      <c r="I126" s="141"/>
      <c r="J126" s="69"/>
      <c r="K126" s="15"/>
      <c r="L126" s="15"/>
      <c r="M126" s="15"/>
      <c r="N126" s="15"/>
      <c r="O126" s="15"/>
      <c r="P126" s="15"/>
      <c r="Q126" s="15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10" ht="24.75" customHeight="1">
      <c r="A127" s="66"/>
      <c r="B127" s="142" t="s">
        <v>173</v>
      </c>
      <c r="C127" s="142"/>
      <c r="D127" s="66"/>
      <c r="E127" s="67"/>
      <c r="F127" s="67"/>
      <c r="G127" s="68"/>
      <c r="H127" s="67"/>
      <c r="I127" s="122" t="s">
        <v>174</v>
      </c>
      <c r="J127" s="36"/>
    </row>
    <row r="128" spans="1:10" ht="24.75" customHeight="1">
      <c r="A128" s="66"/>
      <c r="B128" s="64"/>
      <c r="C128" s="66"/>
      <c r="D128" s="66"/>
      <c r="E128" s="67"/>
      <c r="F128" s="67"/>
      <c r="G128" s="68"/>
      <c r="H128" s="67"/>
      <c r="I128" s="122"/>
      <c r="J128" s="36"/>
    </row>
    <row r="129" spans="1:10" ht="24.75" customHeight="1">
      <c r="A129" s="66"/>
      <c r="B129" s="142" t="s">
        <v>180</v>
      </c>
      <c r="C129" s="142"/>
      <c r="D129" s="142"/>
      <c r="E129" s="67" t="s">
        <v>179</v>
      </c>
      <c r="F129" s="67"/>
      <c r="G129" s="68"/>
      <c r="H129" s="142" t="s">
        <v>175</v>
      </c>
      <c r="I129" s="142"/>
      <c r="J129" s="36"/>
    </row>
    <row r="130" spans="1:10" ht="24.75" customHeight="1">
      <c r="A130" s="66"/>
      <c r="B130" s="64"/>
      <c r="C130" s="66"/>
      <c r="D130" s="66"/>
      <c r="E130" s="67"/>
      <c r="F130" s="67"/>
      <c r="G130" s="68"/>
      <c r="H130" s="67"/>
      <c r="I130" s="122"/>
      <c r="J130" s="36"/>
    </row>
  </sheetData>
  <sheetProtection/>
  <mergeCells count="51">
    <mergeCell ref="A1:I1"/>
    <mergeCell ref="A2:I2"/>
    <mergeCell ref="A3:I3"/>
    <mergeCell ref="A4:I4"/>
    <mergeCell ref="B9:I9"/>
    <mergeCell ref="B10:I10"/>
    <mergeCell ref="B11:I11"/>
    <mergeCell ref="B12:I12"/>
    <mergeCell ref="A5:I5"/>
    <mergeCell ref="B6:I6"/>
    <mergeCell ref="B7:I7"/>
    <mergeCell ref="B8:I8"/>
    <mergeCell ref="B13:I13"/>
    <mergeCell ref="B14:I14"/>
    <mergeCell ref="B15:I15"/>
    <mergeCell ref="E16:F16"/>
    <mergeCell ref="G16:H16"/>
    <mergeCell ref="I16:I17"/>
    <mergeCell ref="L36:M36"/>
    <mergeCell ref="A37:B37"/>
    <mergeCell ref="A51:B51"/>
    <mergeCell ref="A65:B65"/>
    <mergeCell ref="A18:I18"/>
    <mergeCell ref="L22:M22"/>
    <mergeCell ref="L32:M32"/>
    <mergeCell ref="L35:M35"/>
    <mergeCell ref="C109:E109"/>
    <mergeCell ref="F109:H109"/>
    <mergeCell ref="C110:E110"/>
    <mergeCell ref="F110:H110"/>
    <mergeCell ref="A78:B78"/>
    <mergeCell ref="A88:B88"/>
    <mergeCell ref="A98:B98"/>
    <mergeCell ref="C108:E108"/>
    <mergeCell ref="B127:C127"/>
    <mergeCell ref="B129:D129"/>
    <mergeCell ref="H129:I129"/>
    <mergeCell ref="B121:I121"/>
    <mergeCell ref="B122:I122"/>
    <mergeCell ref="B123:I123"/>
    <mergeCell ref="B124:I124"/>
    <mergeCell ref="A16:A17"/>
    <mergeCell ref="B16:B17"/>
    <mergeCell ref="C16:C17"/>
    <mergeCell ref="D16:D17"/>
    <mergeCell ref="B125:I125"/>
    <mergeCell ref="B126:I126"/>
    <mergeCell ref="C117:E117"/>
    <mergeCell ref="F117:H117"/>
    <mergeCell ref="B119:I119"/>
    <mergeCell ref="B120:I120"/>
  </mergeCells>
  <printOptions/>
  <pageMargins left="0.275" right="0.3541666666666667" top="0.275" bottom="0.3541666666666667" header="0.15694444444444444" footer="0.11805555555555555"/>
  <pageSetup horizontalDpi="600" verticalDpi="600" orientation="portrait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zhuoyue</cp:lastModifiedBy>
  <cp:lastPrinted>2013-01-07T07:23:42Z</cp:lastPrinted>
  <dcterms:created xsi:type="dcterms:W3CDTF">2006-09-24T05:52:42Z</dcterms:created>
  <dcterms:modified xsi:type="dcterms:W3CDTF">2013-08-09T05:57:28Z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