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方案" sheetId="1" r:id="rId1"/>
  </sheets>
  <definedNames>
    <definedName name="_xlnm.Print_Area" localSheetId="0">'方案'!$A$1:$I$117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<sst xmlns="http://schemas.openxmlformats.org/spreadsheetml/2006/main" count="295" uniqueCount="153">
  <si>
    <t>北京齐家盛装饰南昌分公司工程报价单</t>
  </si>
  <si>
    <t>齐家盛装饰部分材料品牌说明</t>
  </si>
  <si>
    <t xml:space="preserve">板  材
</t>
  </si>
  <si>
    <t>木器漆</t>
  </si>
  <si>
    <t>涂  料</t>
  </si>
  <si>
    <t>强电线</t>
  </si>
  <si>
    <t>弱电线</t>
  </si>
  <si>
    <t>防  水</t>
  </si>
  <si>
    <t>给水管</t>
  </si>
  <si>
    <t>排水管</t>
  </si>
  <si>
    <t>电工套管</t>
  </si>
  <si>
    <t>熊猫牌双色PVC绝缘电工套管</t>
  </si>
  <si>
    <t>水泥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</si>
  <si>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</si>
  <si>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</si>
  <si>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</si>
  <si>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</si>
  <si>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</si>
  <si>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</si>
  <si>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</si>
  <si>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</si>
  <si>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</si>
  <si>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</si>
  <si>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项</t>
  </si>
  <si>
    <t>个</t>
  </si>
  <si>
    <t>铺地砖</t>
  </si>
  <si>
    <t>水泥砂浆铺贴过门石（主材业主自购）。</t>
  </si>
  <si>
    <t>包立管</t>
  </si>
  <si>
    <t>根</t>
  </si>
  <si>
    <t>红砖包管,水泥沙浆抹灰（不含表层装饰）宽度350mm以下，超出另计</t>
  </si>
  <si>
    <t>地面找平</t>
  </si>
  <si>
    <t>贴墙砖</t>
  </si>
  <si>
    <t>墙面做防水</t>
  </si>
  <si>
    <t>地面做防水</t>
  </si>
  <si>
    <t>地漏安装</t>
  </si>
  <si>
    <t>人工安装，地漏业主自购。</t>
  </si>
  <si>
    <t>海螺牌32.5硅酸盐水泥、中砂水泥沙浆铺贴。
 规格≥250mm≤800mm　不含找平、拉毛、及地面处理
(主材、勾缝剂业主自购，贴砖厚度不超过40mm，超过30mm每平方增加材料费10元)</t>
  </si>
  <si>
    <t>水电改造</t>
  </si>
  <si>
    <t>建筑面积</t>
  </si>
  <si>
    <t>套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</si>
  <si>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</si>
  <si>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</si>
  <si>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</si>
  <si>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</si>
  <si>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</si>
  <si>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</si>
  <si>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</si>
  <si>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垃圾清运费</t>
  </si>
  <si>
    <t>开关面板，五金件安装</t>
  </si>
  <si>
    <t>*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</si>
  <si>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</si>
  <si>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</si>
  <si>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</si>
  <si>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</si>
  <si>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</si>
  <si>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</si>
  <si>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</si>
  <si>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</si>
  <si>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</si>
  <si>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</si>
  <si>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</si>
  <si>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进口皮尔萨PP-R管（国际品牌，世界五百强排名212位，全球最早荣获德国HY双环保认证、土耳其原装进口水管）</t>
  </si>
  <si>
    <t>m</t>
  </si>
  <si>
    <t>地面保护</t>
  </si>
  <si>
    <t>雷邦仕牌防水涂料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</si>
  <si>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京城唯一透明化报价，核算成本才是硬道理       TEL:0791-88452219  88452319</t>
  </si>
  <si>
    <t>广东天地牌PVC-U新型复合排水管（通过中国环境标志产品认证、通过“产品质量国家免检“资格认证）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</si>
  <si>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</si>
  <si>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</si>
  <si>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电视线、网络线、电话线采用中国名牌“熊猫”品牌，电视线采用熊猫牌屏蔽线（上海生产）。熊猫牌音响线价格按4.5元/m另计。</t>
  </si>
  <si>
    <t>十三、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</si>
  <si>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</si>
  <si>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红砖或轻体砖砌墙，墙面粉刷价格另计（不含表层装饰）</t>
  </si>
  <si>
    <t>红砖或轻体砖砌墙,海螺牌32.5水泥沙浆抹平（不含表层装饰）。</t>
  </si>
  <si>
    <t>港丰PVC排水管，接头、配件、安装。（墙外部件由业主自购。）</t>
  </si>
  <si>
    <t>门顶过门梁</t>
  </si>
  <si>
    <t>块</t>
  </si>
  <si>
    <t>墙面修补</t>
  </si>
  <si>
    <t>水泥沙浆局部修补抹平（根据修补面积大小确定价格）。</t>
  </si>
  <si>
    <t>海螺牌32.5硅酸盐水泥，江西生产（视各小区所使用的品牌而定）。</t>
  </si>
  <si>
    <t>一、基础工程</t>
  </si>
  <si>
    <t>仅人工费，垃圾装袋，运至物业指定垃圾堆放处，含修补。</t>
  </si>
  <si>
    <t>海螺牌32.5硅酸盐水泥、中砂及8厘钢筋现场制作
 规格≤1.2m　不足1米按一米计</t>
  </si>
  <si>
    <t>粉线槽</t>
  </si>
  <si>
    <t>开槽处水泥沙浆抹平，底盒固定（三房以上的按480元计材料费和人工费）。</t>
  </si>
  <si>
    <t>二、客餐厅及走道</t>
  </si>
  <si>
    <t>安装门槛石</t>
  </si>
  <si>
    <t>齐家盛装饰南昌分公司专用地面保护膜.</t>
  </si>
  <si>
    <t>二级造型吊顶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</si>
  <si>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</si>
  <si>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㎡</t>
  </si>
  <si>
    <t>1、原地面清理，海螺牌强度32.5普通硅酸盐水泥沙浆抹平。                       2、找平厚度平均不超过40mm，超过此厚度另增加材料费10元/㎡。</t>
  </si>
  <si>
    <t>地面刷雷邦士通用型防水涂料两遍，返墙300mm。</t>
  </si>
  <si>
    <t>包立管</t>
  </si>
  <si>
    <t>地面刷雷邦士通用型防水涂料两遍。</t>
  </si>
  <si>
    <t>墙面刷雷邦士通用型防水涂料两遍。（返墙180cm）</t>
  </si>
  <si>
    <t>地面找平</t>
  </si>
  <si>
    <t>一厨二卫给水管隐蔽工程改造（PPR管）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</si>
  <si>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</t>
    </r>
  </si>
  <si>
    <t>材料搬运费</t>
  </si>
  <si>
    <t>乙方所购材料分类给各工种搬运的费用。实际根据楼层高度和路程远近计算(电梯房按工程量的1.5%计算，小高层三层以上的按工程量的2%计算)。</t>
  </si>
  <si>
    <t>编织袋、人工费(运至小区内物业指定地点.)，各工种工程垃圾清运（电梯房按工程量的1%计算，小高层三层以上的按工程量的1.5%计算）。</t>
  </si>
  <si>
    <t>开关面板、卫浴小五金、灯具安装费：二居室为280元/套，三居室为350元/套，四居室及以上为420元/套,复式楼为600元/套，别墅850元/套（水晶灯安装价格另计，根据实际复杂程度计人工费）。</t>
  </si>
  <si>
    <t>㎡</t>
  </si>
  <si>
    <t>设计费</t>
  </si>
  <si>
    <t>平面布局方案，客餐厅效果图，整套施工图（根据设计复杂程度确定设计费）。</t>
  </si>
  <si>
    <t>半包总价</t>
  </si>
  <si>
    <t>十四、</t>
  </si>
  <si>
    <t>十五、</t>
  </si>
  <si>
    <t>多乐士木饰优系列，华润“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</si>
  <si>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多乐士腻子粉，多乐士家丽安无添加，多乐士金装五合一，立邦丽易涂优，立邦绮得丽，立邦净味120二合一.</t>
  </si>
  <si>
    <t>批刮多乐士腻子二遍，打磨平整。刷底漆一遍，多乐士家丽安无添加面漆二遍。(不含特殊处理)喷涂加8元/m2。</t>
  </si>
  <si>
    <t>拆墙（24墙）</t>
  </si>
  <si>
    <t>仅人工费，垃圾装袋，运至物业指定垃圾堆放处。</t>
  </si>
  <si>
    <t>砌墙（12墙）</t>
  </si>
  <si>
    <t>封门洞</t>
  </si>
  <si>
    <t>开门洞</t>
  </si>
  <si>
    <t>电箱移位</t>
  </si>
  <si>
    <t>处</t>
  </si>
  <si>
    <t>强弱电配电箱移位及安装，开孔，水泥砂浆修补。</t>
  </si>
  <si>
    <t>平层一厨二卫排水管隐蔽工程改造</t>
  </si>
  <si>
    <t>四、主卧</t>
  </si>
  <si>
    <t>五、主卧衣帽间</t>
  </si>
  <si>
    <t>六、小孩房</t>
  </si>
  <si>
    <t>七、书房</t>
  </si>
  <si>
    <t>八、厨房</t>
  </si>
  <si>
    <t>十六、</t>
  </si>
  <si>
    <t>贴暗装踢脚线</t>
  </si>
  <si>
    <t>墙面开槽，海螺牌32.5硅酸盐水泥沙浆铺贴,踢脚线与墙面齐平，不含踢脚线。</t>
  </si>
  <si>
    <t>墙面刮腻子及刷漆</t>
  </si>
  <si>
    <t>顶面刮腻子及刷漆</t>
  </si>
  <si>
    <t>批刮多乐士腻子二遍，打磨平整。刷底漆一遍，多乐士家丽安净味面漆二遍。(不含特殊处理)喷涂加8元/m2。</t>
  </si>
  <si>
    <t>三、储藏间</t>
  </si>
  <si>
    <t>九、公卫</t>
  </si>
  <si>
    <t>十、主卫</t>
  </si>
  <si>
    <t>十一、入户阳台</t>
  </si>
  <si>
    <t>十二、</t>
  </si>
  <si>
    <t>贴波打脚线</t>
  </si>
  <si>
    <t>海螺牌32.5硅酸盐水泥沙浆铺贴(主材、勾缝剂业主自购，贴砖厚度不超过40mm)。</t>
  </si>
  <si>
    <t>铺地砖(45度斜拼）</t>
  </si>
  <si>
    <t>墙面刮腻子</t>
  </si>
  <si>
    <t>批刮多乐士腻子二遍，打磨平整。</t>
  </si>
  <si>
    <t>海螺牌32.5硅酸盐水泥沙浆铺贴(主材、勾缝剂，胶泥业主自购，贴砖厚度不超过40mm)。</t>
  </si>
  <si>
    <t>二级造型吊顶</t>
  </si>
  <si>
    <t>电视背景墙贴砖</t>
  </si>
  <si>
    <t>电视背景墙线条收边</t>
  </si>
  <si>
    <t>项</t>
  </si>
  <si>
    <t>大芯板打底，实木线条收边，含油漆及人工费。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</si>
  <si>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</si>
  <si>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工程地址：正荣岛居</t>
  </si>
  <si>
    <t xml:space="preserve">          2013年 7  月 24  日</t>
  </si>
  <si>
    <t>2013年  7 月 24  日</t>
  </si>
  <si>
    <t>业主：黄姐   电话：   邮箱：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</si>
</sst>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4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9"/>
      <color indexed="63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86" fontId="2" fillId="4" borderId="1" xfId="0" applyNumberFormat="1" applyFont="1" applyFill="1" applyBorder="1" applyAlignment="1">
      <alignment horizontal="left" vertical="center"/>
    </xf>
    <xf numFmtId="187" fontId="2" fillId="4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16" applyFont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5" xfId="16" applyFont="1" applyFill="1" applyBorder="1" applyAlignment="1">
      <alignment horizontal="center" vertical="center" wrapText="1"/>
      <protection/>
    </xf>
    <xf numFmtId="0" fontId="19" fillId="2" borderId="6" xfId="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2" fillId="0" borderId="0" xfId="16" applyFont="1" applyBorder="1">
      <alignment/>
      <protection/>
    </xf>
    <xf numFmtId="0" fontId="19" fillId="2" borderId="8" xfId="16" applyFont="1" applyFill="1" applyBorder="1" applyAlignment="1">
      <alignment horizontal="center" vertical="center" wrapText="1"/>
      <protection/>
    </xf>
    <xf numFmtId="0" fontId="14" fillId="5" borderId="9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left" vertical="center"/>
    </xf>
    <xf numFmtId="186" fontId="14" fillId="8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1" fillId="2" borderId="0" xfId="17" applyFont="1" applyFill="1" applyBorder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14" fillId="6" borderId="13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9" fontId="16" fillId="8" borderId="7" xfId="0" applyNumberFormat="1" applyFont="1" applyFill="1" applyBorder="1" applyAlignment="1">
      <alignment horizontal="center" vertical="center"/>
    </xf>
    <xf numFmtId="9" fontId="16" fillId="8" borderId="10" xfId="0" applyNumberFormat="1" applyFont="1" applyFill="1" applyBorder="1" applyAlignment="1">
      <alignment horizontal="center" vertical="center"/>
    </xf>
    <xf numFmtId="9" fontId="16" fillId="8" borderId="2" xfId="0" applyNumberFormat="1" applyFont="1" applyFill="1" applyBorder="1" applyAlignment="1">
      <alignment horizontal="center" vertical="center"/>
    </xf>
    <xf numFmtId="187" fontId="14" fillId="4" borderId="7" xfId="0" applyNumberFormat="1" applyFont="1" applyFill="1" applyBorder="1" applyAlignment="1">
      <alignment horizontal="center" vertical="center"/>
    </xf>
    <xf numFmtId="187" fontId="14" fillId="4" borderId="10" xfId="0" applyNumberFormat="1" applyFont="1" applyFill="1" applyBorder="1" applyAlignment="1">
      <alignment horizontal="center" vertical="center"/>
    </xf>
    <xf numFmtId="187" fontId="14" fillId="4" borderId="2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9" fontId="2" fillId="4" borderId="7" xfId="0" applyNumberFormat="1" applyFont="1" applyFill="1" applyBorder="1" applyAlignment="1">
      <alignment horizontal="center" vertical="center"/>
    </xf>
    <xf numFmtId="9" fontId="2" fillId="4" borderId="10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16" applyFont="1" applyFill="1" applyBorder="1" applyAlignment="1">
      <alignment horizontal="left" vertical="center" wrapText="1"/>
      <protection/>
    </xf>
    <xf numFmtId="0" fontId="2" fillId="2" borderId="2" xfId="16" applyFont="1" applyFill="1" applyBorder="1" applyAlignment="1">
      <alignment horizontal="left" vertical="center" wrapText="1"/>
      <protection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16" applyFont="1" applyFill="1" applyBorder="1" applyAlignment="1">
      <alignment horizontal="center" vertical="center" wrapText="1"/>
      <protection/>
    </xf>
    <xf numFmtId="0" fontId="14" fillId="2" borderId="2" xfId="16" applyFont="1" applyFill="1" applyBorder="1" applyAlignment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16" applyFont="1" applyFill="1" applyBorder="1" applyAlignment="1">
      <alignment horizontal="left" vertical="center" wrapText="1"/>
      <protection/>
    </xf>
    <xf numFmtId="0" fontId="2" fillId="0" borderId="2" xfId="16" applyFont="1" applyFill="1" applyBorder="1" applyAlignment="1">
      <alignment horizontal="left" vertical="center" wrapText="1"/>
      <protection/>
    </xf>
    <xf numFmtId="0" fontId="2" fillId="2" borderId="4" xfId="0" applyFont="1" applyFill="1" applyBorder="1" applyAlignment="1">
      <alignment horizontal="left" vertical="center" wrapText="1"/>
    </xf>
    <xf numFmtId="0" fontId="2" fillId="2" borderId="17" xfId="16" applyFont="1" applyFill="1" applyBorder="1" applyAlignment="1">
      <alignment horizontal="left" vertical="center" wrapText="1"/>
      <protection/>
    </xf>
    <xf numFmtId="0" fontId="2" fillId="2" borderId="18" xfId="16" applyFont="1" applyFill="1" applyBorder="1" applyAlignment="1">
      <alignment horizontal="left" vertical="center" wrapText="1"/>
      <protection/>
    </xf>
    <xf numFmtId="0" fontId="2" fillId="2" borderId="19" xfId="16" applyFont="1" applyFill="1" applyBorder="1" applyAlignment="1">
      <alignment horizontal="left" vertical="center" wrapText="1"/>
      <protection/>
    </xf>
    <xf numFmtId="0" fontId="2" fillId="2" borderId="20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方案_2" xfId="16"/>
    <cellStyle name="常规_方案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workbookViewId="0" topLeftCell="A1">
      <selection activeCell="B6" sqref="B6:I6"/>
    </sheetView>
  </sheetViews>
  <sheetFormatPr defaultColWidth="9.00390625" defaultRowHeight="14.25"/>
  <cols>
    <col min="1" max="1" width="4.875" style="1" customWidth="1"/>
    <col min="2" max="2" width="17.75390625" style="2" customWidth="1"/>
    <col min="3" max="3" width="7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0.75390625" style="2" customWidth="1"/>
    <col min="10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22.5" customHeight="1">
      <c r="A1" s="149" t="s">
        <v>0</v>
      </c>
      <c r="B1" s="122"/>
      <c r="C1" s="122"/>
      <c r="D1" s="122"/>
      <c r="E1" s="122"/>
      <c r="F1" s="122"/>
      <c r="G1" s="122"/>
      <c r="H1" s="122"/>
      <c r="I1" s="123"/>
      <c r="J1" s="24"/>
      <c r="K1" s="17"/>
      <c r="L1" s="17"/>
      <c r="M1" s="17"/>
      <c r="N1" s="17"/>
      <c r="O1" s="17"/>
    </row>
    <row r="2" spans="1:15" s="6" customFormat="1" ht="22.5" customHeight="1">
      <c r="A2" s="120" t="s">
        <v>65</v>
      </c>
      <c r="B2" s="121"/>
      <c r="C2" s="121"/>
      <c r="D2" s="121"/>
      <c r="E2" s="121"/>
      <c r="F2" s="121"/>
      <c r="G2" s="121"/>
      <c r="H2" s="121"/>
      <c r="I2" s="150"/>
      <c r="J2" s="24"/>
      <c r="K2" s="17"/>
      <c r="L2" s="17"/>
      <c r="M2" s="17"/>
      <c r="N2" s="17"/>
      <c r="O2" s="17"/>
    </row>
    <row r="3" spans="1:15" s="6" customFormat="1" ht="22.5" customHeight="1">
      <c r="A3" s="151" t="s">
        <v>149</v>
      </c>
      <c r="B3" s="152"/>
      <c r="C3" s="152"/>
      <c r="D3" s="152"/>
      <c r="E3" s="152"/>
      <c r="F3" s="152"/>
      <c r="G3" s="152"/>
      <c r="H3" s="152"/>
      <c r="I3" s="153"/>
      <c r="J3" s="24"/>
      <c r="K3" s="17"/>
      <c r="L3" s="17"/>
      <c r="M3" s="17"/>
      <c r="N3" s="17"/>
      <c r="O3" s="17"/>
    </row>
    <row r="4" spans="1:15" s="6" customFormat="1" ht="21.75" customHeight="1">
      <c r="A4" s="154" t="s">
        <v>152</v>
      </c>
      <c r="B4" s="154"/>
      <c r="C4" s="154"/>
      <c r="D4" s="154"/>
      <c r="E4" s="154"/>
      <c r="F4" s="154"/>
      <c r="G4" s="154"/>
      <c r="H4" s="154"/>
      <c r="I4" s="154"/>
      <c r="J4" s="24"/>
      <c r="K4" s="17"/>
      <c r="L4" s="17"/>
      <c r="M4" s="17"/>
      <c r="N4" s="17"/>
      <c r="O4" s="17"/>
    </row>
    <row r="5" spans="1:9" s="61" customFormat="1" ht="21.75" customHeight="1">
      <c r="A5" s="158" t="s">
        <v>1</v>
      </c>
      <c r="B5" s="159"/>
      <c r="C5" s="159"/>
      <c r="D5" s="159"/>
      <c r="E5" s="159"/>
      <c r="F5" s="159"/>
      <c r="G5" s="159"/>
      <c r="H5" s="160"/>
      <c r="I5" s="161"/>
    </row>
    <row r="6" spans="1:9" s="61" customFormat="1" ht="49.5" customHeight="1">
      <c r="A6" s="62" t="s">
        <v>2</v>
      </c>
      <c r="B6" s="162" t="s">
        <v>67</v>
      </c>
      <c r="C6" s="163"/>
      <c r="D6" s="163"/>
      <c r="E6" s="163"/>
      <c r="F6" s="163"/>
      <c r="G6" s="163"/>
      <c r="H6" s="156"/>
      <c r="I6" s="157"/>
    </row>
    <row r="7" spans="1:9" s="61" customFormat="1" ht="33.75" customHeight="1">
      <c r="A7" s="60" t="s">
        <v>3</v>
      </c>
      <c r="B7" s="164" t="s">
        <v>109</v>
      </c>
      <c r="C7" s="164"/>
      <c r="D7" s="164"/>
      <c r="E7" s="164"/>
      <c r="F7" s="164"/>
      <c r="G7" s="164"/>
      <c r="H7" s="165"/>
      <c r="I7" s="166"/>
    </row>
    <row r="8" spans="1:9" s="61" customFormat="1" ht="30.75" customHeight="1">
      <c r="A8" s="60" t="s">
        <v>4</v>
      </c>
      <c r="B8" s="155" t="s">
        <v>110</v>
      </c>
      <c r="C8" s="155"/>
      <c r="D8" s="155"/>
      <c r="E8" s="155"/>
      <c r="F8" s="155"/>
      <c r="G8" s="155"/>
      <c r="H8" s="156"/>
      <c r="I8" s="157"/>
    </row>
    <row r="9" spans="1:9" s="61" customFormat="1" ht="29.25" customHeight="1">
      <c r="A9" s="60" t="s">
        <v>5</v>
      </c>
      <c r="B9" s="155" t="s">
        <v>68</v>
      </c>
      <c r="C9" s="155"/>
      <c r="D9" s="155"/>
      <c r="E9" s="155"/>
      <c r="F9" s="155"/>
      <c r="G9" s="155"/>
      <c r="H9" s="156"/>
      <c r="I9" s="157"/>
    </row>
    <row r="10" spans="1:9" s="61" customFormat="1" ht="31.5" customHeight="1">
      <c r="A10" s="60" t="s">
        <v>6</v>
      </c>
      <c r="B10" s="155" t="s">
        <v>69</v>
      </c>
      <c r="C10" s="155"/>
      <c r="D10" s="155"/>
      <c r="E10" s="155"/>
      <c r="F10" s="155"/>
      <c r="G10" s="155"/>
      <c r="H10" s="156"/>
      <c r="I10" s="157"/>
    </row>
    <row r="11" spans="1:9" s="61" customFormat="1" ht="33.75" customHeight="1">
      <c r="A11" s="63" t="s">
        <v>7</v>
      </c>
      <c r="B11" s="167" t="s">
        <v>64</v>
      </c>
      <c r="C11" s="167"/>
      <c r="D11" s="167"/>
      <c r="E11" s="167"/>
      <c r="F11" s="167"/>
      <c r="G11" s="167"/>
      <c r="H11" s="168"/>
      <c r="I11" s="169"/>
    </row>
    <row r="12" spans="1:9" s="61" customFormat="1" ht="35.25" customHeight="1">
      <c r="A12" s="64" t="s">
        <v>8</v>
      </c>
      <c r="B12" s="170" t="s">
        <v>61</v>
      </c>
      <c r="C12" s="170"/>
      <c r="D12" s="170"/>
      <c r="E12" s="170"/>
      <c r="F12" s="170"/>
      <c r="G12" s="170"/>
      <c r="H12" s="170"/>
      <c r="I12" s="170"/>
    </row>
    <row r="13" spans="1:9" s="61" customFormat="1" ht="30" customHeight="1">
      <c r="A13" s="65" t="s">
        <v>9</v>
      </c>
      <c r="B13" s="170" t="s">
        <v>66</v>
      </c>
      <c r="C13" s="170"/>
      <c r="D13" s="170"/>
      <c r="E13" s="170"/>
      <c r="F13" s="170"/>
      <c r="G13" s="170"/>
      <c r="H13" s="170"/>
      <c r="I13" s="170"/>
    </row>
    <row r="14" spans="1:9" s="61" customFormat="1" ht="36.75" customHeight="1">
      <c r="A14" s="65" t="s">
        <v>10</v>
      </c>
      <c r="B14" s="171" t="s">
        <v>11</v>
      </c>
      <c r="C14" s="171"/>
      <c r="D14" s="171"/>
      <c r="E14" s="171"/>
      <c r="F14" s="171"/>
      <c r="G14" s="171"/>
      <c r="H14" s="171"/>
      <c r="I14" s="171"/>
    </row>
    <row r="15" spans="1:10" s="61" customFormat="1" ht="36.75" customHeight="1">
      <c r="A15" s="71" t="s">
        <v>12</v>
      </c>
      <c r="B15" s="172" t="s">
        <v>79</v>
      </c>
      <c r="C15" s="172"/>
      <c r="D15" s="172"/>
      <c r="E15" s="172"/>
      <c r="F15" s="172"/>
      <c r="G15" s="172"/>
      <c r="H15" s="172"/>
      <c r="I15" s="172"/>
      <c r="J15" s="70"/>
    </row>
    <row r="16" spans="1:15" s="7" customFormat="1" ht="19.5" customHeight="1">
      <c r="A16" s="139" t="s">
        <v>13</v>
      </c>
      <c r="B16" s="175" t="s">
        <v>14</v>
      </c>
      <c r="C16" s="175" t="s">
        <v>15</v>
      </c>
      <c r="D16" s="175" t="s">
        <v>16</v>
      </c>
      <c r="E16" s="173" t="s">
        <v>17</v>
      </c>
      <c r="F16" s="174"/>
      <c r="G16" s="173" t="s">
        <v>18</v>
      </c>
      <c r="H16" s="174"/>
      <c r="I16" s="175" t="s">
        <v>19</v>
      </c>
      <c r="J16" s="25"/>
      <c r="K16" s="18"/>
      <c r="L16" s="18"/>
      <c r="M16" s="18"/>
      <c r="N16" s="18"/>
      <c r="O16" s="18"/>
    </row>
    <row r="17" spans="1:15" ht="18.75" customHeight="1">
      <c r="A17" s="140"/>
      <c r="B17" s="176"/>
      <c r="C17" s="176"/>
      <c r="D17" s="176"/>
      <c r="E17" s="26" t="s">
        <v>20</v>
      </c>
      <c r="F17" s="26" t="s">
        <v>21</v>
      </c>
      <c r="G17" s="26" t="s">
        <v>20</v>
      </c>
      <c r="H17" s="26" t="s">
        <v>21</v>
      </c>
      <c r="I17" s="176"/>
      <c r="J17" s="27"/>
      <c r="K17" s="11"/>
      <c r="L17" s="11"/>
      <c r="M17" s="11"/>
      <c r="N17" s="11"/>
      <c r="O17" s="11"/>
    </row>
    <row r="18" spans="1:15" ht="18" customHeight="1">
      <c r="A18" s="137" t="s">
        <v>80</v>
      </c>
      <c r="B18" s="138"/>
      <c r="C18" s="73"/>
      <c r="D18" s="73"/>
      <c r="E18" s="72"/>
      <c r="F18" s="72"/>
      <c r="G18" s="73"/>
      <c r="H18" s="72"/>
      <c r="I18" s="74"/>
      <c r="J18" s="27"/>
      <c r="K18" s="11"/>
      <c r="L18" s="11"/>
      <c r="M18" s="11"/>
      <c r="N18" s="11"/>
      <c r="O18" s="11"/>
    </row>
    <row r="19" spans="1:10" s="9" customFormat="1" ht="24.75" customHeight="1">
      <c r="A19" s="28">
        <v>1</v>
      </c>
      <c r="B19" s="32" t="s">
        <v>116</v>
      </c>
      <c r="C19" s="30">
        <v>1</v>
      </c>
      <c r="D19" s="106" t="s">
        <v>23</v>
      </c>
      <c r="E19" s="30">
        <v>50</v>
      </c>
      <c r="F19" s="31">
        <f aca="true" t="shared" si="0" ref="F19:F26">E19*C19</f>
        <v>50</v>
      </c>
      <c r="G19" s="30">
        <v>260</v>
      </c>
      <c r="H19" s="68">
        <f>G19*C19</f>
        <v>260</v>
      </c>
      <c r="I19" s="105" t="s">
        <v>81</v>
      </c>
      <c r="J19" s="19"/>
    </row>
    <row r="20" spans="1:10" s="9" customFormat="1" ht="24.75" customHeight="1">
      <c r="A20" s="28">
        <v>2</v>
      </c>
      <c r="B20" s="32" t="s">
        <v>115</v>
      </c>
      <c r="C20" s="30">
        <v>1</v>
      </c>
      <c r="D20" s="106" t="s">
        <v>23</v>
      </c>
      <c r="E20" s="30">
        <v>180</v>
      </c>
      <c r="F20" s="31">
        <f t="shared" si="0"/>
        <v>180</v>
      </c>
      <c r="G20" s="30">
        <v>190</v>
      </c>
      <c r="H20" s="68">
        <f aca="true" t="shared" si="1" ref="H20:H26">G20*C20</f>
        <v>190</v>
      </c>
      <c r="I20" s="22" t="s">
        <v>73</v>
      </c>
      <c r="J20" s="19"/>
    </row>
    <row r="21" spans="1:15" s="52" customFormat="1" ht="24.75" customHeight="1">
      <c r="A21" s="28">
        <v>3</v>
      </c>
      <c r="B21" s="111" t="s">
        <v>112</v>
      </c>
      <c r="C21" s="109">
        <f>1.5*3.3</f>
        <v>4.949999999999999</v>
      </c>
      <c r="D21" s="109" t="s">
        <v>22</v>
      </c>
      <c r="E21" s="112">
        <v>4</v>
      </c>
      <c r="F21" s="31">
        <f t="shared" si="0"/>
        <v>19.799999999999997</v>
      </c>
      <c r="G21" s="112">
        <v>80</v>
      </c>
      <c r="H21" s="68">
        <f t="shared" si="1"/>
        <v>395.99999999999994</v>
      </c>
      <c r="I21" s="113" t="s">
        <v>113</v>
      </c>
      <c r="J21" s="67"/>
      <c r="K21" s="51"/>
      <c r="L21" s="51"/>
      <c r="M21" s="51"/>
      <c r="N21" s="51"/>
      <c r="O21" s="51"/>
    </row>
    <row r="22" spans="1:15" s="52" customFormat="1" ht="24.75" customHeight="1">
      <c r="A22" s="28">
        <v>4</v>
      </c>
      <c r="B22" s="111" t="s">
        <v>114</v>
      </c>
      <c r="C22" s="109">
        <f>4*2.86</f>
        <v>11.44</v>
      </c>
      <c r="D22" s="109" t="s">
        <v>22</v>
      </c>
      <c r="E22" s="112">
        <v>45</v>
      </c>
      <c r="F22" s="31">
        <f t="shared" si="0"/>
        <v>514.8</v>
      </c>
      <c r="G22" s="112">
        <v>35</v>
      </c>
      <c r="H22" s="68">
        <f t="shared" si="1"/>
        <v>400.4</v>
      </c>
      <c r="I22" s="114" t="s">
        <v>72</v>
      </c>
      <c r="J22" s="67"/>
      <c r="K22" s="51"/>
      <c r="L22" s="51"/>
      <c r="M22" s="51"/>
      <c r="N22" s="51"/>
      <c r="O22" s="51"/>
    </row>
    <row r="23" spans="1:9" s="9" customFormat="1" ht="24.75" customHeight="1">
      <c r="A23" s="28">
        <v>5</v>
      </c>
      <c r="B23" s="32" t="s">
        <v>75</v>
      </c>
      <c r="C23" s="33">
        <v>3</v>
      </c>
      <c r="D23" s="33" t="s">
        <v>76</v>
      </c>
      <c r="E23" s="33">
        <v>35</v>
      </c>
      <c r="F23" s="31">
        <f t="shared" si="0"/>
        <v>105</v>
      </c>
      <c r="G23" s="33">
        <v>25</v>
      </c>
      <c r="H23" s="68">
        <f t="shared" si="1"/>
        <v>75</v>
      </c>
      <c r="I23" s="23" t="s">
        <v>82</v>
      </c>
    </row>
    <row r="24" spans="1:15" s="9" customFormat="1" ht="24.75" customHeight="1">
      <c r="A24" s="28">
        <v>6</v>
      </c>
      <c r="B24" s="115" t="s">
        <v>117</v>
      </c>
      <c r="C24" s="109">
        <v>1</v>
      </c>
      <c r="D24" s="50" t="s">
        <v>118</v>
      </c>
      <c r="E24" s="50">
        <v>40</v>
      </c>
      <c r="F24" s="31">
        <f t="shared" si="0"/>
        <v>40</v>
      </c>
      <c r="G24" s="50">
        <v>260</v>
      </c>
      <c r="H24" s="68">
        <f t="shared" si="1"/>
        <v>260</v>
      </c>
      <c r="I24" s="116" t="s">
        <v>119</v>
      </c>
      <c r="J24" s="54"/>
      <c r="K24" s="54"/>
      <c r="L24" s="54"/>
      <c r="M24" s="54"/>
      <c r="N24" s="54"/>
      <c r="O24" s="54"/>
    </row>
    <row r="25" spans="1:15" s="9" customFormat="1" ht="27.75" customHeight="1">
      <c r="A25" s="28">
        <v>7</v>
      </c>
      <c r="B25" s="32" t="s">
        <v>77</v>
      </c>
      <c r="C25" s="33">
        <v>1</v>
      </c>
      <c r="D25" s="33" t="s">
        <v>23</v>
      </c>
      <c r="E25" s="33">
        <v>50</v>
      </c>
      <c r="F25" s="31">
        <f t="shared" si="0"/>
        <v>50</v>
      </c>
      <c r="G25" s="33">
        <v>180</v>
      </c>
      <c r="H25" s="68">
        <f t="shared" si="1"/>
        <v>180</v>
      </c>
      <c r="I25" s="23" t="s">
        <v>78</v>
      </c>
      <c r="J25" s="54"/>
      <c r="K25" s="54"/>
      <c r="L25" s="124"/>
      <c r="M25" s="125"/>
      <c r="N25" s="54"/>
      <c r="O25" s="54"/>
    </row>
    <row r="26" spans="1:15" s="9" customFormat="1" ht="24.75" customHeight="1">
      <c r="A26" s="28">
        <v>8</v>
      </c>
      <c r="B26" s="32" t="s">
        <v>83</v>
      </c>
      <c r="C26" s="33">
        <v>1</v>
      </c>
      <c r="D26" s="33" t="s">
        <v>23</v>
      </c>
      <c r="E26" s="33">
        <v>120</v>
      </c>
      <c r="F26" s="31">
        <f t="shared" si="0"/>
        <v>120</v>
      </c>
      <c r="G26" s="33">
        <v>180</v>
      </c>
      <c r="H26" s="68">
        <f t="shared" si="1"/>
        <v>180</v>
      </c>
      <c r="I26" s="23" t="s">
        <v>84</v>
      </c>
      <c r="J26" s="54"/>
      <c r="K26" s="54"/>
      <c r="L26" s="124"/>
      <c r="M26" s="125"/>
      <c r="N26" s="54"/>
      <c r="O26" s="54"/>
    </row>
    <row r="27" spans="1:15" s="9" customFormat="1" ht="18.75" customHeight="1">
      <c r="A27" s="126" t="s">
        <v>85</v>
      </c>
      <c r="B27" s="127"/>
      <c r="C27" s="76"/>
      <c r="D27" s="76"/>
      <c r="E27" s="75"/>
      <c r="F27" s="75"/>
      <c r="G27" s="76"/>
      <c r="H27" s="75"/>
      <c r="I27" s="77"/>
      <c r="J27" s="54"/>
      <c r="K27" s="69"/>
      <c r="L27" s="56"/>
      <c r="M27" s="56"/>
      <c r="N27" s="56"/>
      <c r="O27" s="55"/>
    </row>
    <row r="28" spans="1:15" ht="18" customHeight="1">
      <c r="A28" s="28">
        <v>1</v>
      </c>
      <c r="B28" s="29" t="s">
        <v>86</v>
      </c>
      <c r="C28" s="30">
        <v>1</v>
      </c>
      <c r="D28" s="33" t="s">
        <v>23</v>
      </c>
      <c r="E28" s="30">
        <v>10</v>
      </c>
      <c r="F28" s="31">
        <f>C28*E28</f>
        <v>10</v>
      </c>
      <c r="G28" s="30">
        <v>15</v>
      </c>
      <c r="H28" s="31">
        <f>G28*C28</f>
        <v>15</v>
      </c>
      <c r="I28" s="108" t="s">
        <v>26</v>
      </c>
      <c r="J28" s="27"/>
      <c r="K28" s="11"/>
      <c r="L28" s="11"/>
      <c r="M28" s="11"/>
      <c r="N28" s="11"/>
      <c r="O28" s="11"/>
    </row>
    <row r="29" spans="1:10" ht="41.25" customHeight="1">
      <c r="A29" s="28">
        <v>2</v>
      </c>
      <c r="B29" s="29" t="s">
        <v>139</v>
      </c>
      <c r="C29" s="30">
        <f>38.1-3.8</f>
        <v>34.300000000000004</v>
      </c>
      <c r="D29" s="30" t="s">
        <v>22</v>
      </c>
      <c r="E29" s="30">
        <v>13</v>
      </c>
      <c r="F29" s="31">
        <f aca="true" t="shared" si="2" ref="F29:F37">C29*E29</f>
        <v>445.90000000000003</v>
      </c>
      <c r="G29" s="30">
        <v>28</v>
      </c>
      <c r="H29" s="31">
        <f aca="true" t="shared" si="3" ref="H29:H35">G29*C29</f>
        <v>960.4000000000001</v>
      </c>
      <c r="I29" s="108" t="s">
        <v>71</v>
      </c>
      <c r="J29" s="34"/>
    </row>
    <row r="30" spans="1:30" s="13" customFormat="1" ht="24.75" customHeight="1">
      <c r="A30" s="28">
        <v>3</v>
      </c>
      <c r="B30" s="110" t="s">
        <v>127</v>
      </c>
      <c r="C30" s="30">
        <v>25</v>
      </c>
      <c r="D30" s="109" t="s">
        <v>62</v>
      </c>
      <c r="E30" s="109">
        <v>10</v>
      </c>
      <c r="F30" s="118">
        <f>E30*C30</f>
        <v>250</v>
      </c>
      <c r="G30" s="109">
        <v>15</v>
      </c>
      <c r="H30" s="31">
        <f t="shared" si="3"/>
        <v>375</v>
      </c>
      <c r="I30" s="104" t="s">
        <v>128</v>
      </c>
      <c r="J30" s="5"/>
      <c r="K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13" customFormat="1" ht="24.75" customHeight="1">
      <c r="A31" s="28">
        <v>4</v>
      </c>
      <c r="B31" s="110" t="s">
        <v>137</v>
      </c>
      <c r="C31" s="30">
        <v>37.9</v>
      </c>
      <c r="D31" s="109" t="s">
        <v>62</v>
      </c>
      <c r="E31" s="109">
        <v>10</v>
      </c>
      <c r="F31" s="118">
        <f>E31*C31</f>
        <v>379</v>
      </c>
      <c r="G31" s="109">
        <v>12</v>
      </c>
      <c r="H31" s="31">
        <f t="shared" si="3"/>
        <v>454.79999999999995</v>
      </c>
      <c r="I31" s="104" t="s">
        <v>138</v>
      </c>
      <c r="J31" s="5"/>
      <c r="K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15" s="9" customFormat="1" ht="27.75" customHeight="1">
      <c r="A32" s="28">
        <v>5</v>
      </c>
      <c r="B32" s="32" t="s">
        <v>63</v>
      </c>
      <c r="C32" s="30">
        <v>38.1</v>
      </c>
      <c r="D32" s="33" t="s">
        <v>22</v>
      </c>
      <c r="E32" s="33">
        <v>10</v>
      </c>
      <c r="F32" s="31">
        <f t="shared" si="2"/>
        <v>381</v>
      </c>
      <c r="G32" s="33">
        <v>0</v>
      </c>
      <c r="H32" s="107">
        <f t="shared" si="3"/>
        <v>0</v>
      </c>
      <c r="I32" s="23" t="s">
        <v>87</v>
      </c>
      <c r="J32" s="54"/>
      <c r="K32" s="69"/>
      <c r="L32" s="56"/>
      <c r="M32" s="56"/>
      <c r="N32" s="56"/>
      <c r="O32" s="55"/>
    </row>
    <row r="33" spans="1:9" s="102" customFormat="1" ht="24.75" customHeight="1">
      <c r="A33" s="28">
        <v>6</v>
      </c>
      <c r="B33" s="110" t="s">
        <v>130</v>
      </c>
      <c r="C33" s="109">
        <v>38.1</v>
      </c>
      <c r="D33" s="109" t="s">
        <v>22</v>
      </c>
      <c r="E33" s="109">
        <v>9</v>
      </c>
      <c r="F33" s="118">
        <f>E33*C33</f>
        <v>342.90000000000003</v>
      </c>
      <c r="G33" s="109">
        <v>12</v>
      </c>
      <c r="H33" s="118">
        <f t="shared" si="3"/>
        <v>457.20000000000005</v>
      </c>
      <c r="I33" s="114" t="s">
        <v>131</v>
      </c>
    </row>
    <row r="34" spans="1:9" s="119" customFormat="1" ht="24.75" customHeight="1">
      <c r="A34" s="28">
        <v>7</v>
      </c>
      <c r="B34" s="110" t="s">
        <v>129</v>
      </c>
      <c r="C34" s="109">
        <v>70</v>
      </c>
      <c r="D34" s="109" t="s">
        <v>22</v>
      </c>
      <c r="E34" s="109">
        <v>7</v>
      </c>
      <c r="F34" s="118">
        <f>E34*C34</f>
        <v>490</v>
      </c>
      <c r="G34" s="109">
        <v>12</v>
      </c>
      <c r="H34" s="118">
        <f t="shared" si="3"/>
        <v>840</v>
      </c>
      <c r="I34" s="22" t="s">
        <v>111</v>
      </c>
    </row>
    <row r="35" spans="1:10" ht="24.75" customHeight="1">
      <c r="A35" s="28">
        <v>8</v>
      </c>
      <c r="B35" s="32" t="s">
        <v>144</v>
      </c>
      <c r="C35" s="33">
        <f>5.16*3</f>
        <v>15.48</v>
      </c>
      <c r="D35" s="109" t="s">
        <v>22</v>
      </c>
      <c r="E35" s="117">
        <v>13</v>
      </c>
      <c r="F35" s="31">
        <f t="shared" si="2"/>
        <v>201.24</v>
      </c>
      <c r="G35" s="33">
        <v>28</v>
      </c>
      <c r="H35" s="60">
        <f t="shared" si="3"/>
        <v>433.44</v>
      </c>
      <c r="I35" s="104" t="s">
        <v>142</v>
      </c>
      <c r="J35" s="34"/>
    </row>
    <row r="36" spans="1:10" ht="24.75" customHeight="1">
      <c r="A36" s="28">
        <v>9</v>
      </c>
      <c r="B36" s="32" t="s">
        <v>145</v>
      </c>
      <c r="C36" s="33">
        <v>1</v>
      </c>
      <c r="D36" s="109" t="s">
        <v>146</v>
      </c>
      <c r="E36" s="117">
        <v>360</v>
      </c>
      <c r="F36" s="31">
        <f>C36*E36</f>
        <v>360</v>
      </c>
      <c r="G36" s="33">
        <v>300</v>
      </c>
      <c r="H36" s="60">
        <f>G36*C36</f>
        <v>300</v>
      </c>
      <c r="I36" s="104" t="s">
        <v>147</v>
      </c>
      <c r="J36" s="34"/>
    </row>
    <row r="37" spans="1:256" s="9" customFormat="1" ht="48" customHeight="1">
      <c r="A37" s="28">
        <v>10</v>
      </c>
      <c r="B37" s="29" t="s">
        <v>143</v>
      </c>
      <c r="C37" s="30">
        <v>38.1</v>
      </c>
      <c r="D37" s="30" t="s">
        <v>22</v>
      </c>
      <c r="E37" s="60">
        <v>48</v>
      </c>
      <c r="F37" s="31">
        <f t="shared" si="2"/>
        <v>1828.8000000000002</v>
      </c>
      <c r="G37" s="33">
        <v>55</v>
      </c>
      <c r="H37" s="60">
        <f>G37*C37</f>
        <v>2095.5</v>
      </c>
      <c r="I37" s="22" t="s">
        <v>89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9" customFormat="1" ht="18.75" customHeight="1">
      <c r="A38" s="126" t="s">
        <v>132</v>
      </c>
      <c r="B38" s="127"/>
      <c r="C38" s="76"/>
      <c r="D38" s="76"/>
      <c r="E38" s="75"/>
      <c r="F38" s="75"/>
      <c r="G38" s="76"/>
      <c r="H38" s="75"/>
      <c r="I38" s="77"/>
      <c r="J38" s="54"/>
      <c r="K38" s="69"/>
      <c r="L38" s="56"/>
      <c r="M38" s="56"/>
      <c r="N38" s="56"/>
      <c r="O38" s="55"/>
    </row>
    <row r="39" spans="1:15" ht="18" customHeight="1">
      <c r="A39" s="28">
        <v>1</v>
      </c>
      <c r="B39" s="29" t="s">
        <v>86</v>
      </c>
      <c r="C39" s="30">
        <v>1</v>
      </c>
      <c r="D39" s="33" t="s">
        <v>23</v>
      </c>
      <c r="E39" s="30">
        <v>10</v>
      </c>
      <c r="F39" s="31">
        <f>C39*E39</f>
        <v>10</v>
      </c>
      <c r="G39" s="30">
        <v>15</v>
      </c>
      <c r="H39" s="31">
        <f>G39*C39</f>
        <v>15</v>
      </c>
      <c r="I39" s="108" t="s">
        <v>26</v>
      </c>
      <c r="J39" s="27"/>
      <c r="K39" s="11"/>
      <c r="L39" s="11"/>
      <c r="M39" s="11"/>
      <c r="N39" s="11"/>
      <c r="O39" s="11"/>
    </row>
    <row r="40" spans="1:10" ht="41.25" customHeight="1">
      <c r="A40" s="28">
        <v>2</v>
      </c>
      <c r="B40" s="29" t="s">
        <v>25</v>
      </c>
      <c r="C40" s="30">
        <v>4.1</v>
      </c>
      <c r="D40" s="30" t="s">
        <v>22</v>
      </c>
      <c r="E40" s="30">
        <v>13</v>
      </c>
      <c r="F40" s="31">
        <f>C40*E40</f>
        <v>53.3</v>
      </c>
      <c r="G40" s="30">
        <v>25</v>
      </c>
      <c r="H40" s="31">
        <f>G40*C40</f>
        <v>102.49999999999999</v>
      </c>
      <c r="I40" s="108" t="s">
        <v>71</v>
      </c>
      <c r="J40" s="34"/>
    </row>
    <row r="41" spans="1:9" s="119" customFormat="1" ht="24.75" customHeight="1">
      <c r="A41" s="28">
        <v>3</v>
      </c>
      <c r="B41" s="110" t="s">
        <v>140</v>
      </c>
      <c r="C41" s="109">
        <f>6.3*2.86</f>
        <v>18.017999999999997</v>
      </c>
      <c r="D41" s="109" t="s">
        <v>22</v>
      </c>
      <c r="E41" s="109">
        <v>5</v>
      </c>
      <c r="F41" s="118">
        <f>E41*C41</f>
        <v>90.08999999999999</v>
      </c>
      <c r="G41" s="109">
        <v>10</v>
      </c>
      <c r="H41" s="118">
        <f>G41*C41</f>
        <v>180.17999999999998</v>
      </c>
      <c r="I41" s="22" t="s">
        <v>141</v>
      </c>
    </row>
    <row r="42" spans="1:15" s="8" customFormat="1" ht="17.25" customHeight="1">
      <c r="A42" s="126" t="s">
        <v>121</v>
      </c>
      <c r="B42" s="127"/>
      <c r="C42" s="76"/>
      <c r="D42" s="76"/>
      <c r="E42" s="75"/>
      <c r="F42" s="75"/>
      <c r="G42" s="76"/>
      <c r="H42" s="75"/>
      <c r="I42" s="78"/>
      <c r="J42" s="27"/>
      <c r="K42" s="14"/>
      <c r="L42" s="14"/>
      <c r="M42" s="14"/>
      <c r="N42" s="14"/>
      <c r="O42" s="14"/>
    </row>
    <row r="43" spans="1:10" ht="27" customHeight="1">
      <c r="A43" s="28">
        <v>1</v>
      </c>
      <c r="B43" s="29" t="s">
        <v>30</v>
      </c>
      <c r="C43" s="31">
        <v>18.2</v>
      </c>
      <c r="D43" s="31" t="s">
        <v>22</v>
      </c>
      <c r="E43" s="31">
        <v>18</v>
      </c>
      <c r="F43" s="31">
        <f>C43*E43</f>
        <v>327.59999999999997</v>
      </c>
      <c r="G43" s="31">
        <v>15</v>
      </c>
      <c r="H43" s="31">
        <f>C43*G43</f>
        <v>273</v>
      </c>
      <c r="I43" s="22" t="s">
        <v>91</v>
      </c>
      <c r="J43" s="34"/>
    </row>
    <row r="44" spans="1:9" s="102" customFormat="1" ht="24.75" customHeight="1">
      <c r="A44" s="28">
        <v>2</v>
      </c>
      <c r="B44" s="110" t="s">
        <v>130</v>
      </c>
      <c r="C44" s="109">
        <v>18.2</v>
      </c>
      <c r="D44" s="109" t="s">
        <v>22</v>
      </c>
      <c r="E44" s="109">
        <v>9</v>
      </c>
      <c r="F44" s="118">
        <f>E44*C44</f>
        <v>163.79999999999998</v>
      </c>
      <c r="G44" s="109">
        <v>12</v>
      </c>
      <c r="H44" s="118">
        <f>G44*C44</f>
        <v>218.39999999999998</v>
      </c>
      <c r="I44" s="114" t="s">
        <v>131</v>
      </c>
    </row>
    <row r="45" spans="1:9" s="119" customFormat="1" ht="24.75" customHeight="1">
      <c r="A45" s="28">
        <v>3</v>
      </c>
      <c r="B45" s="110" t="s">
        <v>129</v>
      </c>
      <c r="C45" s="109">
        <f>17.3*2.86</f>
        <v>49.478</v>
      </c>
      <c r="D45" s="109" t="s">
        <v>22</v>
      </c>
      <c r="E45" s="109">
        <v>7</v>
      </c>
      <c r="F45" s="118">
        <f>E45*C45</f>
        <v>346.346</v>
      </c>
      <c r="G45" s="109">
        <v>12</v>
      </c>
      <c r="H45" s="118">
        <f>G45*C45</f>
        <v>593.736</v>
      </c>
      <c r="I45" s="22" t="s">
        <v>111</v>
      </c>
    </row>
    <row r="46" spans="1:256" s="9" customFormat="1" ht="48" customHeight="1">
      <c r="A46" s="28">
        <v>4</v>
      </c>
      <c r="B46" s="29" t="s">
        <v>88</v>
      </c>
      <c r="C46" s="30">
        <v>18.2</v>
      </c>
      <c r="D46" s="30" t="s">
        <v>22</v>
      </c>
      <c r="E46" s="60">
        <v>45</v>
      </c>
      <c r="F46" s="31">
        <f>C46*E46</f>
        <v>819</v>
      </c>
      <c r="G46" s="33">
        <v>45</v>
      </c>
      <c r="H46" s="60">
        <f>G46*C46</f>
        <v>819</v>
      </c>
      <c r="I46" s="22" t="s">
        <v>89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15" s="8" customFormat="1" ht="17.25" customHeight="1">
      <c r="A47" s="126" t="s">
        <v>122</v>
      </c>
      <c r="B47" s="127"/>
      <c r="C47" s="76"/>
      <c r="D47" s="76"/>
      <c r="E47" s="75"/>
      <c r="F47" s="75"/>
      <c r="G47" s="76"/>
      <c r="H47" s="75"/>
      <c r="I47" s="78"/>
      <c r="J47" s="27"/>
      <c r="K47" s="14"/>
      <c r="L47" s="14"/>
      <c r="M47" s="14"/>
      <c r="N47" s="14"/>
      <c r="O47" s="14"/>
    </row>
    <row r="48" spans="1:10" ht="27" customHeight="1">
      <c r="A48" s="28">
        <v>1</v>
      </c>
      <c r="B48" s="29" t="s">
        <v>30</v>
      </c>
      <c r="C48" s="31">
        <v>5.2</v>
      </c>
      <c r="D48" s="31" t="s">
        <v>22</v>
      </c>
      <c r="E48" s="31">
        <v>18</v>
      </c>
      <c r="F48" s="31">
        <f>C48*E48</f>
        <v>93.60000000000001</v>
      </c>
      <c r="G48" s="31">
        <v>15</v>
      </c>
      <c r="H48" s="31">
        <f>C48*G48</f>
        <v>78</v>
      </c>
      <c r="I48" s="22" t="s">
        <v>91</v>
      </c>
      <c r="J48" s="34"/>
    </row>
    <row r="49" spans="1:9" s="8" customFormat="1" ht="32.25" customHeight="1">
      <c r="A49" s="28">
        <v>2</v>
      </c>
      <c r="B49" s="110" t="s">
        <v>130</v>
      </c>
      <c r="C49" s="31">
        <f>C48</f>
        <v>5.2</v>
      </c>
      <c r="D49" s="30" t="s">
        <v>22</v>
      </c>
      <c r="E49" s="30">
        <v>9</v>
      </c>
      <c r="F49" s="31">
        <f>C49*E49</f>
        <v>46.800000000000004</v>
      </c>
      <c r="G49" s="30">
        <v>12</v>
      </c>
      <c r="H49" s="31">
        <f>C49*G49</f>
        <v>62.400000000000006</v>
      </c>
      <c r="I49" s="22" t="s">
        <v>111</v>
      </c>
    </row>
    <row r="50" spans="1:9" s="8" customFormat="1" ht="37.5" customHeight="1">
      <c r="A50" s="28">
        <v>3</v>
      </c>
      <c r="B50" s="110" t="s">
        <v>129</v>
      </c>
      <c r="C50" s="31">
        <f>7.8*2.86</f>
        <v>22.308</v>
      </c>
      <c r="D50" s="30" t="s">
        <v>22</v>
      </c>
      <c r="E50" s="30">
        <v>9</v>
      </c>
      <c r="F50" s="31">
        <f>C50*E50</f>
        <v>200.772</v>
      </c>
      <c r="G50" s="30">
        <v>12</v>
      </c>
      <c r="H50" s="31">
        <f>C50*G50</f>
        <v>267.696</v>
      </c>
      <c r="I50" s="22" t="s">
        <v>111</v>
      </c>
    </row>
    <row r="51" spans="1:15" s="8" customFormat="1" ht="14.25" customHeight="1">
      <c r="A51" s="128" t="s">
        <v>123</v>
      </c>
      <c r="B51" s="129"/>
      <c r="C51" s="80"/>
      <c r="D51" s="80"/>
      <c r="E51" s="79"/>
      <c r="F51" s="79"/>
      <c r="G51" s="80"/>
      <c r="H51" s="79"/>
      <c r="I51" s="81"/>
      <c r="J51" s="27"/>
      <c r="K51" s="14"/>
      <c r="L51" s="14"/>
      <c r="M51" s="14"/>
      <c r="N51" s="14"/>
      <c r="O51" s="14"/>
    </row>
    <row r="52" spans="1:20" s="8" customFormat="1" ht="31.5" customHeight="1">
      <c r="A52" s="28">
        <v>1</v>
      </c>
      <c r="B52" s="29" t="s">
        <v>30</v>
      </c>
      <c r="C52" s="31">
        <v>15.8</v>
      </c>
      <c r="D52" s="31" t="s">
        <v>22</v>
      </c>
      <c r="E52" s="31">
        <v>18</v>
      </c>
      <c r="F52" s="31">
        <f>C52*E52</f>
        <v>284.40000000000003</v>
      </c>
      <c r="G52" s="30">
        <v>15</v>
      </c>
      <c r="H52" s="31">
        <f>G52*C52</f>
        <v>237</v>
      </c>
      <c r="I52" s="22" t="s">
        <v>91</v>
      </c>
      <c r="J52" s="54"/>
      <c r="K52" s="54"/>
      <c r="L52" s="54"/>
      <c r="M52" s="54"/>
      <c r="N52" s="54"/>
      <c r="O52" s="54"/>
      <c r="P52" s="19"/>
      <c r="Q52" s="14"/>
      <c r="R52" s="14"/>
      <c r="S52" s="14"/>
      <c r="T52" s="14"/>
    </row>
    <row r="53" spans="1:10" s="8" customFormat="1" ht="26.25" customHeight="1">
      <c r="A53" s="28">
        <v>2</v>
      </c>
      <c r="B53" s="110" t="s">
        <v>130</v>
      </c>
      <c r="C53" s="31">
        <f>C52</f>
        <v>15.8</v>
      </c>
      <c r="D53" s="30" t="s">
        <v>90</v>
      </c>
      <c r="E53" s="30">
        <v>9</v>
      </c>
      <c r="F53" s="31">
        <f>E53*C53</f>
        <v>142.20000000000002</v>
      </c>
      <c r="G53" s="30">
        <v>12</v>
      </c>
      <c r="H53" s="31">
        <f>G53*C53</f>
        <v>189.60000000000002</v>
      </c>
      <c r="I53" s="22" t="s">
        <v>111</v>
      </c>
      <c r="J53" s="34"/>
    </row>
    <row r="54" spans="1:9" s="8" customFormat="1" ht="30.75" customHeight="1">
      <c r="A54" s="28">
        <v>3</v>
      </c>
      <c r="B54" s="110" t="s">
        <v>129</v>
      </c>
      <c r="C54" s="31">
        <v>44.28</v>
      </c>
      <c r="D54" s="30" t="s">
        <v>22</v>
      </c>
      <c r="E54" s="30">
        <v>9</v>
      </c>
      <c r="F54" s="31">
        <f>E54*C54</f>
        <v>398.52</v>
      </c>
      <c r="G54" s="30">
        <v>12</v>
      </c>
      <c r="H54" s="31">
        <f>G54*C54</f>
        <v>531.36</v>
      </c>
      <c r="I54" s="22" t="s">
        <v>111</v>
      </c>
    </row>
    <row r="55" spans="1:15" s="8" customFormat="1" ht="17.25" customHeight="1">
      <c r="A55" s="126" t="s">
        <v>124</v>
      </c>
      <c r="B55" s="127"/>
      <c r="C55" s="76"/>
      <c r="D55" s="76"/>
      <c r="E55" s="75"/>
      <c r="F55" s="75"/>
      <c r="G55" s="76"/>
      <c r="H55" s="75"/>
      <c r="I55" s="78"/>
      <c r="J55" s="27"/>
      <c r="K55" s="14"/>
      <c r="L55" s="14"/>
      <c r="M55" s="14"/>
      <c r="N55" s="14"/>
      <c r="O55" s="14"/>
    </row>
    <row r="56" spans="1:10" ht="27" customHeight="1">
      <c r="A56" s="28">
        <v>1</v>
      </c>
      <c r="B56" s="29" t="s">
        <v>30</v>
      </c>
      <c r="C56" s="31">
        <v>11.1</v>
      </c>
      <c r="D56" s="31" t="s">
        <v>22</v>
      </c>
      <c r="E56" s="31">
        <v>18</v>
      </c>
      <c r="F56" s="31">
        <f>C56*E56</f>
        <v>199.79999999999998</v>
      </c>
      <c r="G56" s="31">
        <v>15</v>
      </c>
      <c r="H56" s="31">
        <f>C56*G56</f>
        <v>166.5</v>
      </c>
      <c r="I56" s="22" t="s">
        <v>91</v>
      </c>
      <c r="J56" s="34"/>
    </row>
    <row r="57" spans="1:9" s="8" customFormat="1" ht="32.25" customHeight="1">
      <c r="A57" s="28">
        <v>2</v>
      </c>
      <c r="B57" s="110" t="s">
        <v>130</v>
      </c>
      <c r="C57" s="31">
        <f>C56</f>
        <v>11.1</v>
      </c>
      <c r="D57" s="30" t="s">
        <v>22</v>
      </c>
      <c r="E57" s="30">
        <v>9</v>
      </c>
      <c r="F57" s="31">
        <f>E57*C57</f>
        <v>99.89999999999999</v>
      </c>
      <c r="G57" s="30">
        <v>12</v>
      </c>
      <c r="H57" s="31">
        <f>C57*G57</f>
        <v>133.2</v>
      </c>
      <c r="I57" s="22" t="s">
        <v>111</v>
      </c>
    </row>
    <row r="58" spans="1:9" s="8" customFormat="1" ht="33.75" customHeight="1">
      <c r="A58" s="28">
        <v>3</v>
      </c>
      <c r="B58" s="110" t="s">
        <v>129</v>
      </c>
      <c r="C58" s="31">
        <v>36.8</v>
      </c>
      <c r="D58" s="30" t="s">
        <v>22</v>
      </c>
      <c r="E58" s="30">
        <v>9</v>
      </c>
      <c r="F58" s="31">
        <f>E58*C58</f>
        <v>331.2</v>
      </c>
      <c r="G58" s="30">
        <v>12</v>
      </c>
      <c r="H58" s="31">
        <f>C58*G58</f>
        <v>441.59999999999997</v>
      </c>
      <c r="I58" s="22" t="s">
        <v>111</v>
      </c>
    </row>
    <row r="59" spans="1:31" s="8" customFormat="1" ht="18.75" customHeight="1">
      <c r="A59" s="128" t="s">
        <v>125</v>
      </c>
      <c r="B59" s="129"/>
      <c r="C59" s="82"/>
      <c r="D59" s="82"/>
      <c r="E59" s="83"/>
      <c r="F59" s="83"/>
      <c r="G59" s="84"/>
      <c r="H59" s="83"/>
      <c r="I59" s="85"/>
      <c r="J59" s="54"/>
      <c r="K59" s="54"/>
      <c r="L59" s="54"/>
      <c r="M59" s="54"/>
      <c r="N59" s="54"/>
      <c r="O59" s="54"/>
      <c r="P59" s="19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15" ht="18" customHeight="1">
      <c r="A60" s="28">
        <v>1</v>
      </c>
      <c r="B60" s="29" t="s">
        <v>86</v>
      </c>
      <c r="C60" s="30">
        <v>1.6</v>
      </c>
      <c r="D60" s="30" t="s">
        <v>62</v>
      </c>
      <c r="E60" s="30">
        <v>10</v>
      </c>
      <c r="F60" s="31">
        <f>C60*E60</f>
        <v>16</v>
      </c>
      <c r="G60" s="30">
        <v>15</v>
      </c>
      <c r="H60" s="31">
        <f>G60*C60</f>
        <v>24</v>
      </c>
      <c r="I60" s="108" t="s">
        <v>26</v>
      </c>
      <c r="J60" s="27"/>
      <c r="K60" s="11"/>
      <c r="L60" s="11"/>
      <c r="M60" s="11"/>
      <c r="N60" s="11"/>
      <c r="O60" s="11"/>
    </row>
    <row r="61" spans="1:30" ht="31.5" customHeight="1">
      <c r="A61" s="28">
        <v>2</v>
      </c>
      <c r="B61" s="29" t="s">
        <v>30</v>
      </c>
      <c r="C61" s="30">
        <v>10.8</v>
      </c>
      <c r="D61" s="30" t="s">
        <v>22</v>
      </c>
      <c r="E61" s="30">
        <v>18</v>
      </c>
      <c r="F61" s="30">
        <f>C61*E61</f>
        <v>194.4</v>
      </c>
      <c r="G61" s="30">
        <v>15</v>
      </c>
      <c r="H61" s="31">
        <f aca="true" t="shared" si="4" ref="H61:H66">G61*C61</f>
        <v>162</v>
      </c>
      <c r="I61" s="22" t="s">
        <v>91</v>
      </c>
      <c r="J61" s="66"/>
      <c r="K61" s="21"/>
      <c r="L61" s="2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10" ht="48.75" customHeight="1">
      <c r="A62" s="28">
        <v>3</v>
      </c>
      <c r="B62" s="29" t="s">
        <v>25</v>
      </c>
      <c r="C62" s="30">
        <f>C61</f>
        <v>10.8</v>
      </c>
      <c r="D62" s="30" t="s">
        <v>22</v>
      </c>
      <c r="E62" s="30">
        <v>13</v>
      </c>
      <c r="F62" s="31">
        <f>E62*C62</f>
        <v>140.4</v>
      </c>
      <c r="G62" s="30">
        <v>25</v>
      </c>
      <c r="H62" s="31">
        <f t="shared" si="4"/>
        <v>270</v>
      </c>
      <c r="I62" s="22" t="s">
        <v>36</v>
      </c>
      <c r="J62" s="34"/>
    </row>
    <row r="63" spans="1:15" s="52" customFormat="1" ht="43.5" customHeight="1">
      <c r="A63" s="28">
        <v>4</v>
      </c>
      <c r="B63" s="29" t="s">
        <v>31</v>
      </c>
      <c r="C63" s="30">
        <f>15.9*2.4</f>
        <v>38.16</v>
      </c>
      <c r="D63" s="30" t="s">
        <v>22</v>
      </c>
      <c r="E63" s="30">
        <v>13</v>
      </c>
      <c r="F63" s="31">
        <f>E63*C63</f>
        <v>496.0799999999999</v>
      </c>
      <c r="G63" s="30">
        <v>28</v>
      </c>
      <c r="H63" s="31">
        <f t="shared" si="4"/>
        <v>1068.48</v>
      </c>
      <c r="I63" s="22" t="s">
        <v>36</v>
      </c>
      <c r="J63" s="67"/>
      <c r="K63" s="51"/>
      <c r="L63" s="51"/>
      <c r="M63" s="51"/>
      <c r="N63" s="51"/>
      <c r="O63" s="51"/>
    </row>
    <row r="64" spans="1:10" s="9" customFormat="1" ht="25.5" customHeight="1">
      <c r="A64" s="28">
        <v>5</v>
      </c>
      <c r="B64" s="36" t="s">
        <v>33</v>
      </c>
      <c r="C64" s="30">
        <f>10.8+15.9*0.3</f>
        <v>15.57</v>
      </c>
      <c r="D64" s="30" t="s">
        <v>90</v>
      </c>
      <c r="E64" s="28">
        <v>25</v>
      </c>
      <c r="F64" s="31">
        <f>E64*C64</f>
        <v>389.25</v>
      </c>
      <c r="G64" s="28">
        <v>20</v>
      </c>
      <c r="H64" s="31">
        <f t="shared" si="4"/>
        <v>311.4</v>
      </c>
      <c r="I64" s="22" t="s">
        <v>92</v>
      </c>
      <c r="J64" s="34"/>
    </row>
    <row r="65" spans="1:10" s="9" customFormat="1" ht="19.5" customHeight="1">
      <c r="A65" s="28">
        <v>6</v>
      </c>
      <c r="B65" s="32" t="s">
        <v>93</v>
      </c>
      <c r="C65" s="30">
        <v>1</v>
      </c>
      <c r="D65" s="33" t="s">
        <v>28</v>
      </c>
      <c r="E65" s="33">
        <v>85</v>
      </c>
      <c r="F65" s="60">
        <f>C65*E65</f>
        <v>85</v>
      </c>
      <c r="G65" s="33">
        <v>95</v>
      </c>
      <c r="H65" s="60">
        <f t="shared" si="4"/>
        <v>95</v>
      </c>
      <c r="I65" s="32" t="s">
        <v>29</v>
      </c>
      <c r="J65" s="34"/>
    </row>
    <row r="66" spans="1:30" ht="20.25" customHeight="1">
      <c r="A66" s="28">
        <v>7</v>
      </c>
      <c r="B66" s="32" t="s">
        <v>34</v>
      </c>
      <c r="C66" s="30">
        <v>1</v>
      </c>
      <c r="D66" s="33" t="s">
        <v>24</v>
      </c>
      <c r="E66" s="33">
        <v>0</v>
      </c>
      <c r="F66" s="60">
        <f>E66*C66</f>
        <v>0</v>
      </c>
      <c r="G66" s="33">
        <v>15</v>
      </c>
      <c r="H66" s="60">
        <f t="shared" si="4"/>
        <v>15</v>
      </c>
      <c r="I66" s="23" t="s">
        <v>35</v>
      </c>
      <c r="J66" s="35"/>
      <c r="K66" s="21"/>
      <c r="L66" s="2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15" s="9" customFormat="1" ht="15" customHeight="1">
      <c r="A67" s="128" t="s">
        <v>133</v>
      </c>
      <c r="B67" s="129"/>
      <c r="C67" s="79"/>
      <c r="D67" s="79"/>
      <c r="E67" s="80"/>
      <c r="F67" s="79"/>
      <c r="G67" s="80"/>
      <c r="H67" s="79"/>
      <c r="I67" s="81"/>
      <c r="J67" s="35"/>
      <c r="K67" s="21"/>
      <c r="L67" s="21"/>
      <c r="M67" s="19"/>
      <c r="N67" s="19"/>
      <c r="O67" s="19"/>
    </row>
    <row r="68" spans="1:15" ht="18" customHeight="1">
      <c r="A68" s="28">
        <v>1</v>
      </c>
      <c r="B68" s="29" t="s">
        <v>86</v>
      </c>
      <c r="C68" s="30">
        <v>2</v>
      </c>
      <c r="D68" s="33" t="s">
        <v>23</v>
      </c>
      <c r="E68" s="30">
        <v>10</v>
      </c>
      <c r="F68" s="31">
        <f>C68*E68</f>
        <v>20</v>
      </c>
      <c r="G68" s="30">
        <v>15</v>
      </c>
      <c r="H68" s="31">
        <f>G68*C68</f>
        <v>30</v>
      </c>
      <c r="I68" s="108" t="s">
        <v>26</v>
      </c>
      <c r="J68" s="27"/>
      <c r="K68" s="11"/>
      <c r="L68" s="11"/>
      <c r="M68" s="11"/>
      <c r="N68" s="11"/>
      <c r="O68" s="11"/>
    </row>
    <row r="69" spans="1:30" s="9" customFormat="1" ht="38.25" customHeight="1">
      <c r="A69" s="28">
        <v>2</v>
      </c>
      <c r="B69" s="29" t="s">
        <v>30</v>
      </c>
      <c r="C69" s="30">
        <v>6.4</v>
      </c>
      <c r="D69" s="30" t="s">
        <v>22</v>
      </c>
      <c r="E69" s="30">
        <v>18</v>
      </c>
      <c r="F69" s="30">
        <f>C69*E69</f>
        <v>115.2</v>
      </c>
      <c r="G69" s="30">
        <v>15</v>
      </c>
      <c r="H69" s="31">
        <f>G69*C69</f>
        <v>96</v>
      </c>
      <c r="I69" s="22" t="s">
        <v>91</v>
      </c>
      <c r="J69" s="35"/>
      <c r="K69" s="21"/>
      <c r="L69" s="2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16" s="8" customFormat="1" ht="42.75" customHeight="1">
      <c r="A70" s="28">
        <v>3</v>
      </c>
      <c r="B70" s="29" t="s">
        <v>25</v>
      </c>
      <c r="C70" s="30">
        <f>C69</f>
        <v>6.4</v>
      </c>
      <c r="D70" s="30" t="s">
        <v>22</v>
      </c>
      <c r="E70" s="30">
        <v>13</v>
      </c>
      <c r="F70" s="31">
        <f aca="true" t="shared" si="5" ref="F70:F75">E70*C70</f>
        <v>83.2</v>
      </c>
      <c r="G70" s="30">
        <v>25</v>
      </c>
      <c r="H70" s="31">
        <f aca="true" t="shared" si="6" ref="H70:H75">G70*C70</f>
        <v>160</v>
      </c>
      <c r="I70" s="22" t="s">
        <v>36</v>
      </c>
      <c r="J70" s="54"/>
      <c r="K70" s="54"/>
      <c r="L70" s="54"/>
      <c r="M70" s="54"/>
      <c r="N70" s="54"/>
      <c r="O70" s="54"/>
      <c r="P70" s="9"/>
    </row>
    <row r="71" spans="1:15" s="8" customFormat="1" ht="44.25" customHeight="1">
      <c r="A71" s="28">
        <v>4</v>
      </c>
      <c r="B71" s="29" t="s">
        <v>31</v>
      </c>
      <c r="C71" s="30">
        <f>13*2.4</f>
        <v>31.2</v>
      </c>
      <c r="D71" s="30" t="s">
        <v>90</v>
      </c>
      <c r="E71" s="30">
        <v>13</v>
      </c>
      <c r="F71" s="31">
        <f t="shared" si="5"/>
        <v>405.59999999999997</v>
      </c>
      <c r="G71" s="30">
        <v>28</v>
      </c>
      <c r="H71" s="31">
        <f t="shared" si="6"/>
        <v>873.6</v>
      </c>
      <c r="I71" s="22" t="s">
        <v>36</v>
      </c>
      <c r="J71" s="14"/>
      <c r="K71" s="14"/>
      <c r="L71" s="14"/>
      <c r="M71" s="14"/>
      <c r="N71" s="14"/>
      <c r="O71" s="14"/>
    </row>
    <row r="72" spans="1:30" s="13" customFormat="1" ht="21.75" customHeight="1">
      <c r="A72" s="28">
        <v>5</v>
      </c>
      <c r="B72" s="36" t="s">
        <v>33</v>
      </c>
      <c r="C72" s="30">
        <f>C69</f>
        <v>6.4</v>
      </c>
      <c r="D72" s="30" t="s">
        <v>22</v>
      </c>
      <c r="E72" s="28">
        <v>25</v>
      </c>
      <c r="F72" s="31">
        <f>E72*C72</f>
        <v>160</v>
      </c>
      <c r="G72" s="28">
        <v>20</v>
      </c>
      <c r="H72" s="31">
        <f>G72*C72</f>
        <v>128</v>
      </c>
      <c r="I72" s="22" t="s">
        <v>94</v>
      </c>
      <c r="J72" s="3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s="13" customFormat="1" ht="19.5" customHeight="1">
      <c r="A73" s="28">
        <v>6</v>
      </c>
      <c r="B73" s="36" t="s">
        <v>32</v>
      </c>
      <c r="C73" s="30">
        <f>13*1.8+6.4</f>
        <v>29.800000000000004</v>
      </c>
      <c r="D73" s="30" t="s">
        <v>22</v>
      </c>
      <c r="E73" s="28">
        <v>18</v>
      </c>
      <c r="F73" s="31">
        <f t="shared" si="5"/>
        <v>536.4000000000001</v>
      </c>
      <c r="G73" s="28">
        <v>16</v>
      </c>
      <c r="H73" s="31">
        <f t="shared" si="6"/>
        <v>476.80000000000007</v>
      </c>
      <c r="I73" s="29" t="s">
        <v>95</v>
      </c>
      <c r="J73" s="34"/>
      <c r="K73" s="8"/>
      <c r="L73" s="8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0.25" customHeight="1">
      <c r="A74" s="28">
        <v>7</v>
      </c>
      <c r="B74" s="32" t="s">
        <v>27</v>
      </c>
      <c r="C74" s="30">
        <v>1</v>
      </c>
      <c r="D74" s="33" t="s">
        <v>28</v>
      </c>
      <c r="E74" s="33">
        <v>85</v>
      </c>
      <c r="F74" s="60">
        <f>C74*E74</f>
        <v>85</v>
      </c>
      <c r="G74" s="33">
        <v>95</v>
      </c>
      <c r="H74" s="60">
        <f>G74*C74</f>
        <v>95</v>
      </c>
      <c r="I74" s="32" t="s">
        <v>29</v>
      </c>
      <c r="J74" s="35"/>
      <c r="K74" s="21"/>
      <c r="L74" s="2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33" customHeight="1">
      <c r="A75" s="28">
        <v>8</v>
      </c>
      <c r="B75" s="32" t="s">
        <v>34</v>
      </c>
      <c r="C75" s="30">
        <v>1</v>
      </c>
      <c r="D75" s="33" t="s">
        <v>23</v>
      </c>
      <c r="E75" s="33">
        <v>0</v>
      </c>
      <c r="F75" s="60">
        <f t="shared" si="5"/>
        <v>0</v>
      </c>
      <c r="G75" s="33">
        <v>15</v>
      </c>
      <c r="H75" s="60">
        <f t="shared" si="6"/>
        <v>15</v>
      </c>
      <c r="I75" s="23" t="s">
        <v>35</v>
      </c>
      <c r="J75" s="66"/>
      <c r="K75" s="21"/>
      <c r="L75" s="2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15" s="9" customFormat="1" ht="15" customHeight="1">
      <c r="A76" s="128" t="s">
        <v>134</v>
      </c>
      <c r="B76" s="129"/>
      <c r="C76" s="79"/>
      <c r="D76" s="79"/>
      <c r="E76" s="80"/>
      <c r="F76" s="79"/>
      <c r="G76" s="80"/>
      <c r="H76" s="79"/>
      <c r="I76" s="81"/>
      <c r="J76" s="35"/>
      <c r="K76" s="21"/>
      <c r="L76" s="21"/>
      <c r="M76" s="19"/>
      <c r="N76" s="19"/>
      <c r="O76" s="19"/>
    </row>
    <row r="77" spans="1:15" ht="18" customHeight="1">
      <c r="A77" s="28">
        <v>1</v>
      </c>
      <c r="B77" s="29" t="s">
        <v>86</v>
      </c>
      <c r="C77" s="30">
        <v>1</v>
      </c>
      <c r="D77" s="33" t="s">
        <v>23</v>
      </c>
      <c r="E77" s="30">
        <v>10</v>
      </c>
      <c r="F77" s="31">
        <f>C77*E77</f>
        <v>10</v>
      </c>
      <c r="G77" s="30">
        <v>15</v>
      </c>
      <c r="H77" s="31">
        <f aca="true" t="shared" si="7" ref="H77:H84">G77*C77</f>
        <v>15</v>
      </c>
      <c r="I77" s="108" t="s">
        <v>26</v>
      </c>
      <c r="J77" s="27"/>
      <c r="K77" s="11"/>
      <c r="L77" s="11"/>
      <c r="M77" s="11"/>
      <c r="N77" s="11"/>
      <c r="O77" s="11"/>
    </row>
    <row r="78" spans="1:30" s="9" customFormat="1" ht="38.25" customHeight="1">
      <c r="A78" s="28">
        <v>2</v>
      </c>
      <c r="B78" s="29" t="s">
        <v>30</v>
      </c>
      <c r="C78" s="30">
        <v>5.6</v>
      </c>
      <c r="D78" s="30" t="s">
        <v>22</v>
      </c>
      <c r="E78" s="30">
        <v>18</v>
      </c>
      <c r="F78" s="30">
        <f>C78*E78</f>
        <v>100.8</v>
      </c>
      <c r="G78" s="30">
        <v>15</v>
      </c>
      <c r="H78" s="31">
        <f t="shared" si="7"/>
        <v>84</v>
      </c>
      <c r="I78" s="22" t="s">
        <v>91</v>
      </c>
      <c r="J78" s="35"/>
      <c r="K78" s="21"/>
      <c r="L78" s="2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16" s="8" customFormat="1" ht="42.75" customHeight="1">
      <c r="A79" s="28">
        <v>3</v>
      </c>
      <c r="B79" s="29" t="s">
        <v>25</v>
      </c>
      <c r="C79" s="30">
        <f>C78</f>
        <v>5.6</v>
      </c>
      <c r="D79" s="30" t="s">
        <v>22</v>
      </c>
      <c r="E79" s="30">
        <v>13</v>
      </c>
      <c r="F79" s="31">
        <f>E79*C79</f>
        <v>72.8</v>
      </c>
      <c r="G79" s="30">
        <v>25</v>
      </c>
      <c r="H79" s="31">
        <f t="shared" si="7"/>
        <v>140</v>
      </c>
      <c r="I79" s="22" t="s">
        <v>36</v>
      </c>
      <c r="J79" s="54"/>
      <c r="K79" s="54"/>
      <c r="L79" s="54"/>
      <c r="M79" s="54"/>
      <c r="N79" s="54"/>
      <c r="O79" s="54"/>
      <c r="P79" s="9"/>
    </row>
    <row r="80" spans="1:15" s="8" customFormat="1" ht="44.25" customHeight="1">
      <c r="A80" s="28">
        <v>4</v>
      </c>
      <c r="B80" s="29" t="s">
        <v>31</v>
      </c>
      <c r="C80" s="30">
        <f>9.5*2.4</f>
        <v>22.8</v>
      </c>
      <c r="D80" s="30" t="s">
        <v>90</v>
      </c>
      <c r="E80" s="30">
        <v>13</v>
      </c>
      <c r="F80" s="31">
        <f>E80*C80</f>
        <v>296.40000000000003</v>
      </c>
      <c r="G80" s="30">
        <v>28</v>
      </c>
      <c r="H80" s="31">
        <f t="shared" si="7"/>
        <v>638.4</v>
      </c>
      <c r="I80" s="22" t="s">
        <v>36</v>
      </c>
      <c r="J80" s="14"/>
      <c r="K80" s="14"/>
      <c r="L80" s="14"/>
      <c r="M80" s="14"/>
      <c r="N80" s="14"/>
      <c r="O80" s="14"/>
    </row>
    <row r="81" spans="1:30" s="13" customFormat="1" ht="21.75" customHeight="1">
      <c r="A81" s="28">
        <v>5</v>
      </c>
      <c r="B81" s="36" t="s">
        <v>33</v>
      </c>
      <c r="C81" s="30">
        <f>C79</f>
        <v>5.6</v>
      </c>
      <c r="D81" s="30" t="s">
        <v>22</v>
      </c>
      <c r="E81" s="28">
        <v>25</v>
      </c>
      <c r="F81" s="31">
        <f>E81*C81</f>
        <v>140</v>
      </c>
      <c r="G81" s="28">
        <v>20</v>
      </c>
      <c r="H81" s="31">
        <f t="shared" si="7"/>
        <v>112</v>
      </c>
      <c r="I81" s="22" t="s">
        <v>94</v>
      </c>
      <c r="J81" s="3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13" customFormat="1" ht="19.5" customHeight="1">
      <c r="A82" s="28">
        <v>6</v>
      </c>
      <c r="B82" s="36" t="s">
        <v>32</v>
      </c>
      <c r="C82" s="30">
        <f>9.5*1.8</f>
        <v>17.1</v>
      </c>
      <c r="D82" s="30" t="s">
        <v>22</v>
      </c>
      <c r="E82" s="28">
        <v>18</v>
      </c>
      <c r="F82" s="31">
        <f>E82*C82</f>
        <v>307.8</v>
      </c>
      <c r="G82" s="28">
        <v>16</v>
      </c>
      <c r="H82" s="31">
        <f t="shared" si="7"/>
        <v>273.6</v>
      </c>
      <c r="I82" s="29" t="s">
        <v>95</v>
      </c>
      <c r="J82" s="34"/>
      <c r="K82" s="8"/>
      <c r="L82" s="8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20.25" customHeight="1">
      <c r="A83" s="28">
        <v>7</v>
      </c>
      <c r="B83" s="32" t="s">
        <v>27</v>
      </c>
      <c r="C83" s="30">
        <v>1</v>
      </c>
      <c r="D83" s="33" t="s">
        <v>28</v>
      </c>
      <c r="E83" s="33">
        <v>85</v>
      </c>
      <c r="F83" s="60">
        <f>C83*E83</f>
        <v>85</v>
      </c>
      <c r="G83" s="33">
        <v>95</v>
      </c>
      <c r="H83" s="60">
        <f t="shared" si="7"/>
        <v>95</v>
      </c>
      <c r="I83" s="32" t="s">
        <v>29</v>
      </c>
      <c r="J83" s="35"/>
      <c r="K83" s="21"/>
      <c r="L83" s="2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33" customHeight="1">
      <c r="A84" s="28">
        <v>8</v>
      </c>
      <c r="B84" s="32" t="s">
        <v>34</v>
      </c>
      <c r="C84" s="30">
        <v>1</v>
      </c>
      <c r="D84" s="33" t="s">
        <v>23</v>
      </c>
      <c r="E84" s="33">
        <v>0</v>
      </c>
      <c r="F84" s="60">
        <f>E84*C84</f>
        <v>0</v>
      </c>
      <c r="G84" s="33">
        <v>15</v>
      </c>
      <c r="H84" s="60">
        <f t="shared" si="7"/>
        <v>15</v>
      </c>
      <c r="I84" s="23" t="s">
        <v>35</v>
      </c>
      <c r="J84" s="66"/>
      <c r="K84" s="21"/>
      <c r="L84" s="2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9" s="8" customFormat="1" ht="14.25">
      <c r="A85" s="128" t="s">
        <v>135</v>
      </c>
      <c r="B85" s="129"/>
      <c r="C85" s="79"/>
      <c r="D85" s="79"/>
      <c r="E85" s="80"/>
      <c r="F85" s="79"/>
      <c r="G85" s="80"/>
      <c r="H85" s="79"/>
      <c r="I85" s="81"/>
    </row>
    <row r="86" spans="1:30" ht="27" customHeight="1">
      <c r="A86" s="33">
        <v>1</v>
      </c>
      <c r="B86" s="29" t="s">
        <v>96</v>
      </c>
      <c r="C86" s="30">
        <v>15.9</v>
      </c>
      <c r="D86" s="31" t="s">
        <v>90</v>
      </c>
      <c r="E86" s="31">
        <v>18</v>
      </c>
      <c r="F86" s="31">
        <f>C86*E86</f>
        <v>286.2</v>
      </c>
      <c r="G86" s="31">
        <v>15</v>
      </c>
      <c r="H86" s="31">
        <f aca="true" t="shared" si="8" ref="H86:H91">G86*C86</f>
        <v>238.5</v>
      </c>
      <c r="I86" s="22" t="s">
        <v>91</v>
      </c>
      <c r="J86" s="35"/>
      <c r="K86" s="21"/>
      <c r="L86" s="21"/>
      <c r="M86" s="19"/>
      <c r="N86" s="19"/>
      <c r="O86" s="19"/>
      <c r="P86" s="19"/>
      <c r="Q86" s="1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16" s="8" customFormat="1" ht="42.75" customHeight="1">
      <c r="A87" s="33">
        <v>2</v>
      </c>
      <c r="B87" s="29" t="s">
        <v>25</v>
      </c>
      <c r="C87" s="30">
        <f>C86</f>
        <v>15.9</v>
      </c>
      <c r="D87" s="30" t="s">
        <v>22</v>
      </c>
      <c r="E87" s="30">
        <v>13</v>
      </c>
      <c r="F87" s="31">
        <f>E87*C87</f>
        <v>206.70000000000002</v>
      </c>
      <c r="G87" s="30">
        <v>25</v>
      </c>
      <c r="H87" s="31">
        <f t="shared" si="8"/>
        <v>397.5</v>
      </c>
      <c r="I87" s="22" t="s">
        <v>36</v>
      </c>
      <c r="J87" s="54"/>
      <c r="K87" s="54"/>
      <c r="L87" s="54"/>
      <c r="M87" s="54"/>
      <c r="N87" s="54"/>
      <c r="O87" s="54"/>
      <c r="P87" s="9"/>
    </row>
    <row r="88" spans="1:15" s="8" customFormat="1" ht="44.25" customHeight="1">
      <c r="A88" s="33">
        <v>3</v>
      </c>
      <c r="B88" s="29" t="s">
        <v>31</v>
      </c>
      <c r="C88" s="30">
        <v>13</v>
      </c>
      <c r="D88" s="30" t="s">
        <v>90</v>
      </c>
      <c r="E88" s="30">
        <v>13</v>
      </c>
      <c r="F88" s="31">
        <f>E88*C88</f>
        <v>169</v>
      </c>
      <c r="G88" s="30">
        <v>28</v>
      </c>
      <c r="H88" s="31">
        <f t="shared" si="8"/>
        <v>364</v>
      </c>
      <c r="I88" s="22" t="s">
        <v>36</v>
      </c>
      <c r="J88" s="14"/>
      <c r="K88" s="14"/>
      <c r="L88" s="14"/>
      <c r="M88" s="14"/>
      <c r="N88" s="14"/>
      <c r="O88" s="14"/>
    </row>
    <row r="89" spans="1:30" ht="33.75" customHeight="1">
      <c r="A89" s="33">
        <v>4</v>
      </c>
      <c r="B89" s="36" t="s">
        <v>33</v>
      </c>
      <c r="C89" s="30">
        <f>15.9+6.3</f>
        <v>22.2</v>
      </c>
      <c r="D89" s="30" t="s">
        <v>22</v>
      </c>
      <c r="E89" s="28">
        <v>25</v>
      </c>
      <c r="F89" s="31">
        <f>E89*C89</f>
        <v>555</v>
      </c>
      <c r="G89" s="28">
        <v>20</v>
      </c>
      <c r="H89" s="31">
        <f t="shared" si="8"/>
        <v>444</v>
      </c>
      <c r="I89" s="22" t="s">
        <v>92</v>
      </c>
      <c r="J89" s="66"/>
      <c r="K89" s="21"/>
      <c r="L89" s="21"/>
      <c r="M89" s="19"/>
      <c r="N89" s="19"/>
      <c r="O89" s="19"/>
      <c r="P89" s="19"/>
      <c r="Q89" s="1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0.25" customHeight="1">
      <c r="A90" s="33">
        <v>5</v>
      </c>
      <c r="B90" s="36" t="s">
        <v>27</v>
      </c>
      <c r="C90" s="30">
        <v>2</v>
      </c>
      <c r="D90" s="33" t="s">
        <v>28</v>
      </c>
      <c r="E90" s="33">
        <v>85</v>
      </c>
      <c r="F90" s="60">
        <f>C90*E90</f>
        <v>170</v>
      </c>
      <c r="G90" s="33">
        <v>95</v>
      </c>
      <c r="H90" s="60">
        <f t="shared" si="8"/>
        <v>190</v>
      </c>
      <c r="I90" s="32" t="s">
        <v>29</v>
      </c>
      <c r="J90" s="35"/>
      <c r="K90" s="21"/>
      <c r="L90" s="2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33" customHeight="1">
      <c r="A91" s="33">
        <v>6</v>
      </c>
      <c r="B91" s="32" t="s">
        <v>34</v>
      </c>
      <c r="C91" s="30">
        <v>1</v>
      </c>
      <c r="D91" s="33" t="s">
        <v>23</v>
      </c>
      <c r="E91" s="33">
        <v>0</v>
      </c>
      <c r="F91" s="60">
        <f>E91*C91</f>
        <v>0</v>
      </c>
      <c r="G91" s="33">
        <v>15</v>
      </c>
      <c r="H91" s="60">
        <f t="shared" si="8"/>
        <v>15</v>
      </c>
      <c r="I91" s="23" t="s">
        <v>35</v>
      </c>
      <c r="J91" s="66"/>
      <c r="K91" s="21"/>
      <c r="L91" s="2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17" s="8" customFormat="1" ht="14.25">
      <c r="A92" s="86" t="s">
        <v>136</v>
      </c>
      <c r="B92" s="87" t="s">
        <v>37</v>
      </c>
      <c r="C92" s="88"/>
      <c r="D92" s="88"/>
      <c r="E92" s="88"/>
      <c r="F92" s="89"/>
      <c r="G92" s="89"/>
      <c r="H92" s="89"/>
      <c r="I92" s="90"/>
      <c r="J92" s="54"/>
      <c r="K92" s="54"/>
      <c r="L92" s="54"/>
      <c r="M92" s="54"/>
      <c r="N92" s="54"/>
      <c r="O92" s="54"/>
      <c r="P92" s="19"/>
      <c r="Q92" s="14"/>
    </row>
    <row r="93" spans="1:9" s="8" customFormat="1" ht="43.5" customHeight="1">
      <c r="A93" s="30">
        <v>1</v>
      </c>
      <c r="B93" s="59" t="s">
        <v>38</v>
      </c>
      <c r="C93" s="43">
        <v>156</v>
      </c>
      <c r="D93" s="30" t="s">
        <v>22</v>
      </c>
      <c r="E93" s="30">
        <v>45</v>
      </c>
      <c r="F93" s="31">
        <f>E93*C93</f>
        <v>7020</v>
      </c>
      <c r="G93" s="30">
        <v>30</v>
      </c>
      <c r="H93" s="31">
        <f>G93*C93</f>
        <v>4680</v>
      </c>
      <c r="I93" s="57" t="s">
        <v>148</v>
      </c>
    </row>
    <row r="94" spans="1:30" s="10" customFormat="1" ht="37.5" customHeight="1">
      <c r="A94" s="30">
        <v>2</v>
      </c>
      <c r="B94" s="57" t="s">
        <v>97</v>
      </c>
      <c r="C94" s="43">
        <v>1</v>
      </c>
      <c r="D94" s="58" t="s">
        <v>39</v>
      </c>
      <c r="E94" s="33">
        <v>880</v>
      </c>
      <c r="F94" s="33">
        <f>C94*E94</f>
        <v>880</v>
      </c>
      <c r="G94" s="33">
        <v>700</v>
      </c>
      <c r="H94" s="33">
        <f>C94*G94</f>
        <v>700</v>
      </c>
      <c r="I94" s="57" t="s">
        <v>98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256" s="11" customFormat="1" ht="35.25" customHeight="1">
      <c r="A95" s="30">
        <v>3</v>
      </c>
      <c r="B95" s="57" t="s">
        <v>120</v>
      </c>
      <c r="C95" s="43">
        <v>1</v>
      </c>
      <c r="D95" s="58" t="s">
        <v>39</v>
      </c>
      <c r="E95" s="50">
        <v>240</v>
      </c>
      <c r="F95" s="50">
        <f>C95*E95</f>
        <v>240</v>
      </c>
      <c r="G95" s="50">
        <v>360</v>
      </c>
      <c r="H95" s="50">
        <f>C95*G95</f>
        <v>360</v>
      </c>
      <c r="I95" s="104" t="s">
        <v>74</v>
      </c>
      <c r="J95" s="37"/>
      <c r="K95" s="20"/>
      <c r="L95" s="20"/>
      <c r="M95" s="20"/>
      <c r="N95" s="20"/>
      <c r="O95" s="2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30" s="10" customFormat="1" ht="23.25" customHeight="1">
      <c r="A96" s="91"/>
      <c r="B96" s="92" t="s">
        <v>40</v>
      </c>
      <c r="C96" s="145" t="s">
        <v>41</v>
      </c>
      <c r="D96" s="146"/>
      <c r="E96" s="147"/>
      <c r="F96" s="93">
        <f>SUM(F19:F95)</f>
        <v>22641.998</v>
      </c>
      <c r="G96" s="91" t="s">
        <v>18</v>
      </c>
      <c r="H96" s="93">
        <f>SUM(H19:H95)</f>
        <v>24764.192</v>
      </c>
      <c r="I96" s="94" t="s">
        <v>40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9" customFormat="1" ht="24" customHeight="1">
      <c r="A97" s="38" t="s">
        <v>70</v>
      </c>
      <c r="B97" s="39" t="s">
        <v>42</v>
      </c>
      <c r="C97" s="142" t="s">
        <v>43</v>
      </c>
      <c r="D97" s="143"/>
      <c r="E97" s="144"/>
      <c r="F97" s="134">
        <f>(H96+F96)*0.08</f>
        <v>3792.4952000000003</v>
      </c>
      <c r="G97" s="135"/>
      <c r="H97" s="136"/>
      <c r="I97" s="40"/>
      <c r="J97" s="53"/>
      <c r="K97" s="53"/>
      <c r="L97" s="53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15" s="15" customFormat="1" ht="27.75" customHeight="1">
      <c r="A98" s="38" t="s">
        <v>107</v>
      </c>
      <c r="B98" s="39" t="s">
        <v>44</v>
      </c>
      <c r="C98" s="142" t="s">
        <v>45</v>
      </c>
      <c r="D98" s="143"/>
      <c r="E98" s="144"/>
      <c r="F98" s="134">
        <f>(F96+H96)*0.17</f>
        <v>8059.052300000001</v>
      </c>
      <c r="G98" s="135"/>
      <c r="H98" s="136"/>
      <c r="I98" s="41"/>
      <c r="J98" s="37"/>
      <c r="K98" s="20"/>
      <c r="L98" s="20"/>
      <c r="M98" s="20"/>
      <c r="N98" s="20"/>
      <c r="O98" s="20"/>
    </row>
    <row r="99" spans="1:10" ht="24.75" customHeight="1">
      <c r="A99" s="103" t="s">
        <v>108</v>
      </c>
      <c r="B99" s="95" t="s">
        <v>46</v>
      </c>
      <c r="C99" s="96"/>
      <c r="D99" s="96"/>
      <c r="E99" s="96"/>
      <c r="F99" s="96"/>
      <c r="G99" s="96"/>
      <c r="H99" s="96"/>
      <c r="I99" s="97"/>
      <c r="J99" s="34"/>
    </row>
    <row r="100" spans="1:10" ht="27.75" customHeight="1">
      <c r="A100" s="33">
        <v>1</v>
      </c>
      <c r="B100" s="32" t="s">
        <v>99</v>
      </c>
      <c r="C100" s="33">
        <v>1</v>
      </c>
      <c r="D100" s="33" t="s">
        <v>23</v>
      </c>
      <c r="E100" s="33">
        <v>0</v>
      </c>
      <c r="F100" s="30">
        <f>E100*C100</f>
        <v>0</v>
      </c>
      <c r="G100" s="33">
        <v>0</v>
      </c>
      <c r="H100" s="33">
        <f>(F98+F97+H96+F96)*0.015</f>
        <v>888.8660624999999</v>
      </c>
      <c r="I100" s="23" t="s">
        <v>100</v>
      </c>
      <c r="J100" s="34"/>
    </row>
    <row r="101" spans="1:11" ht="29.25" customHeight="1">
      <c r="A101" s="33">
        <v>2</v>
      </c>
      <c r="B101" s="32" t="s">
        <v>47</v>
      </c>
      <c r="C101" s="33">
        <v>1</v>
      </c>
      <c r="D101" s="33" t="s">
        <v>23</v>
      </c>
      <c r="E101" s="33">
        <v>0</v>
      </c>
      <c r="F101" s="30">
        <f>E101*C101</f>
        <v>0</v>
      </c>
      <c r="G101" s="33">
        <v>0</v>
      </c>
      <c r="H101" s="33">
        <f>(F98+F97+H96+F96)*0.01</f>
        <v>592.577375</v>
      </c>
      <c r="I101" s="42" t="s">
        <v>101</v>
      </c>
      <c r="J101" s="47"/>
      <c r="K101" s="47"/>
    </row>
    <row r="102" spans="1:11" ht="36.75" customHeight="1">
      <c r="A102" s="33">
        <v>3</v>
      </c>
      <c r="B102" s="32" t="s">
        <v>48</v>
      </c>
      <c r="C102" s="33">
        <v>1</v>
      </c>
      <c r="D102" s="33" t="s">
        <v>23</v>
      </c>
      <c r="E102" s="33">
        <v>0</v>
      </c>
      <c r="F102" s="30">
        <f>E102*C102</f>
        <v>0</v>
      </c>
      <c r="G102" s="33">
        <v>350</v>
      </c>
      <c r="H102" s="30">
        <f>G102*C102</f>
        <v>350</v>
      </c>
      <c r="I102" s="42" t="s">
        <v>102</v>
      </c>
      <c r="J102" s="47"/>
      <c r="K102" s="47"/>
    </row>
    <row r="103" spans="1:11" ht="29.25" customHeight="1">
      <c r="A103" s="33">
        <v>4</v>
      </c>
      <c r="B103" s="32" t="s">
        <v>104</v>
      </c>
      <c r="C103" s="33">
        <v>156</v>
      </c>
      <c r="D103" s="33" t="s">
        <v>103</v>
      </c>
      <c r="E103" s="33">
        <v>0</v>
      </c>
      <c r="F103" s="30">
        <f>E103*C103</f>
        <v>0</v>
      </c>
      <c r="G103" s="33">
        <v>20</v>
      </c>
      <c r="H103" s="30">
        <f>C103*G103</f>
        <v>3120</v>
      </c>
      <c r="I103" s="42" t="s">
        <v>105</v>
      </c>
      <c r="J103" s="47"/>
      <c r="K103" s="47"/>
    </row>
    <row r="104" spans="1:256" ht="24.75" customHeight="1">
      <c r="A104" s="98" t="s">
        <v>126</v>
      </c>
      <c r="B104" s="99" t="s">
        <v>106</v>
      </c>
      <c r="C104" s="131"/>
      <c r="D104" s="132"/>
      <c r="E104" s="133"/>
      <c r="F104" s="134">
        <f>F96+H96+F97+F98+H103+H100+H101+H102+F101</f>
        <v>64209.1809375</v>
      </c>
      <c r="G104" s="135"/>
      <c r="H104" s="136"/>
      <c r="I104" s="100"/>
      <c r="J104" s="101"/>
      <c r="K104" s="16"/>
      <c r="L104" s="16"/>
      <c r="M104" s="16"/>
      <c r="N104" s="16"/>
      <c r="O104" s="16"/>
      <c r="P104" s="16"/>
      <c r="Q104" s="16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  <c r="IQ104" s="102"/>
      <c r="IR104" s="102"/>
      <c r="IS104" s="102"/>
      <c r="IT104" s="102"/>
      <c r="IU104" s="102"/>
      <c r="IV104" s="102"/>
    </row>
    <row r="105" spans="1:256" s="11" customFormat="1" ht="14.25">
      <c r="A105" s="44" t="s">
        <v>49</v>
      </c>
      <c r="B105" s="141" t="s">
        <v>50</v>
      </c>
      <c r="C105" s="141"/>
      <c r="D105" s="141"/>
      <c r="E105" s="141"/>
      <c r="F105" s="141"/>
      <c r="G105" s="141"/>
      <c r="H105" s="141"/>
      <c r="I105" s="141"/>
      <c r="J105" s="37"/>
      <c r="K105" s="20"/>
      <c r="L105" s="20"/>
      <c r="M105" s="20"/>
      <c r="N105" s="20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s="12" customFormat="1" ht="18" customHeight="1">
      <c r="A106" s="44" t="s">
        <v>49</v>
      </c>
      <c r="B106" s="141" t="s">
        <v>51</v>
      </c>
      <c r="C106" s="141"/>
      <c r="D106" s="141"/>
      <c r="E106" s="141"/>
      <c r="F106" s="141"/>
      <c r="G106" s="141"/>
      <c r="H106" s="141"/>
      <c r="I106" s="141"/>
      <c r="J106" s="37"/>
      <c r="K106" s="20"/>
      <c r="L106" s="20"/>
      <c r="M106" s="20"/>
      <c r="N106" s="20"/>
      <c r="O106" s="20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12" customFormat="1" ht="18" customHeight="1">
      <c r="A107" s="44" t="s">
        <v>49</v>
      </c>
      <c r="B107" s="141" t="s">
        <v>52</v>
      </c>
      <c r="C107" s="141"/>
      <c r="D107" s="141"/>
      <c r="E107" s="141"/>
      <c r="F107" s="141"/>
      <c r="G107" s="141"/>
      <c r="H107" s="141"/>
      <c r="I107" s="141"/>
      <c r="J107" s="45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2" customFormat="1" ht="18" customHeight="1">
      <c r="A108" s="46" t="s">
        <v>49</v>
      </c>
      <c r="B108" s="130" t="s">
        <v>53</v>
      </c>
      <c r="C108" s="130"/>
      <c r="D108" s="130"/>
      <c r="E108" s="130"/>
      <c r="F108" s="130"/>
      <c r="G108" s="130"/>
      <c r="H108" s="130"/>
      <c r="I108" s="130"/>
      <c r="J108" s="3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18" customHeight="1">
      <c r="A109" s="46" t="s">
        <v>49</v>
      </c>
      <c r="B109" s="130" t="s">
        <v>54</v>
      </c>
      <c r="C109" s="130"/>
      <c r="D109" s="130"/>
      <c r="E109" s="130"/>
      <c r="F109" s="130"/>
      <c r="G109" s="130"/>
      <c r="H109" s="130"/>
      <c r="I109" s="130"/>
      <c r="J109" s="3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10" ht="14.25">
      <c r="A110" s="46" t="s">
        <v>49</v>
      </c>
      <c r="B110" s="130" t="s">
        <v>55</v>
      </c>
      <c r="C110" s="130"/>
      <c r="D110" s="130"/>
      <c r="E110" s="130"/>
      <c r="F110" s="130"/>
      <c r="G110" s="130"/>
      <c r="H110" s="130"/>
      <c r="I110" s="130"/>
      <c r="J110" s="34"/>
    </row>
    <row r="111" spans="1:10" ht="16.5" customHeight="1">
      <c r="A111" s="46" t="s">
        <v>49</v>
      </c>
      <c r="B111" s="130" t="s">
        <v>56</v>
      </c>
      <c r="C111" s="130"/>
      <c r="D111" s="130"/>
      <c r="E111" s="130"/>
      <c r="F111" s="130"/>
      <c r="G111" s="130"/>
      <c r="H111" s="130"/>
      <c r="I111" s="130"/>
      <c r="J111" s="34"/>
    </row>
    <row r="112" spans="1:10" ht="18.75" customHeight="1">
      <c r="A112" s="46" t="s">
        <v>49</v>
      </c>
      <c r="B112" s="130" t="s">
        <v>57</v>
      </c>
      <c r="C112" s="130"/>
      <c r="D112" s="130"/>
      <c r="E112" s="130"/>
      <c r="F112" s="130"/>
      <c r="G112" s="130"/>
      <c r="H112" s="130"/>
      <c r="I112" s="130"/>
      <c r="J112" s="34"/>
    </row>
    <row r="113" spans="1:10" ht="14.25">
      <c r="A113" s="46" t="s">
        <v>49</v>
      </c>
      <c r="B113" s="130" t="s">
        <v>58</v>
      </c>
      <c r="C113" s="130"/>
      <c r="D113" s="130"/>
      <c r="E113" s="130"/>
      <c r="F113" s="130"/>
      <c r="G113" s="130"/>
      <c r="H113" s="130"/>
      <c r="I113" s="130"/>
      <c r="J113" s="34"/>
    </row>
    <row r="114" spans="1:10" ht="14.25">
      <c r="A114" s="47"/>
      <c r="B114" s="148" t="s">
        <v>59</v>
      </c>
      <c r="C114" s="148"/>
      <c r="D114" s="47"/>
      <c r="E114" s="48"/>
      <c r="F114" s="48"/>
      <c r="G114" s="49"/>
      <c r="H114" s="48"/>
      <c r="I114" s="45" t="s">
        <v>60</v>
      </c>
      <c r="J114" s="34"/>
    </row>
    <row r="115" spans="1:10" ht="14.25">
      <c r="A115" s="47"/>
      <c r="B115" s="45"/>
      <c r="C115" s="47"/>
      <c r="D115" s="47"/>
      <c r="E115" s="48"/>
      <c r="F115" s="48"/>
      <c r="G115" s="49"/>
      <c r="H115" s="48"/>
      <c r="I115" s="45"/>
      <c r="J115" s="34"/>
    </row>
    <row r="116" spans="1:10" ht="18.75" customHeight="1">
      <c r="A116" s="47"/>
      <c r="B116" s="148" t="s">
        <v>150</v>
      </c>
      <c r="C116" s="148"/>
      <c r="D116" s="148"/>
      <c r="E116" s="48"/>
      <c r="F116" s="48"/>
      <c r="G116" s="49"/>
      <c r="H116" s="148" t="s">
        <v>151</v>
      </c>
      <c r="I116" s="148"/>
      <c r="J116" s="34"/>
    </row>
    <row r="117" spans="1:10" ht="18.75" customHeight="1">
      <c r="A117" s="47"/>
      <c r="B117" s="45"/>
      <c r="C117" s="47"/>
      <c r="D117" s="47"/>
      <c r="E117" s="48"/>
      <c r="F117" s="48"/>
      <c r="G117" s="49"/>
      <c r="H117" s="48"/>
      <c r="I117" s="45"/>
      <c r="J117" s="34"/>
    </row>
  </sheetData>
  <mergeCells count="54">
    <mergeCell ref="B14:I14"/>
    <mergeCell ref="B15:I15"/>
    <mergeCell ref="E16:F16"/>
    <mergeCell ref="G16:H16"/>
    <mergeCell ref="I16:I17"/>
    <mergeCell ref="D16:D17"/>
    <mergeCell ref="C16:C17"/>
    <mergeCell ref="B16:B17"/>
    <mergeCell ref="B10:I10"/>
    <mergeCell ref="B11:I11"/>
    <mergeCell ref="B12:I12"/>
    <mergeCell ref="B13:I13"/>
    <mergeCell ref="B9:I9"/>
    <mergeCell ref="A5:I5"/>
    <mergeCell ref="B6:I6"/>
    <mergeCell ref="B7:I7"/>
    <mergeCell ref="B8:I8"/>
    <mergeCell ref="A1:I1"/>
    <mergeCell ref="A2:I2"/>
    <mergeCell ref="A3:I3"/>
    <mergeCell ref="A4:I4"/>
    <mergeCell ref="C96:E96"/>
    <mergeCell ref="B116:D116"/>
    <mergeCell ref="B106:I106"/>
    <mergeCell ref="B107:I107"/>
    <mergeCell ref="H116:I116"/>
    <mergeCell ref="B110:I110"/>
    <mergeCell ref="B111:I111"/>
    <mergeCell ref="B112:I112"/>
    <mergeCell ref="B113:I113"/>
    <mergeCell ref="B114:C114"/>
    <mergeCell ref="C97:E97"/>
    <mergeCell ref="F97:H97"/>
    <mergeCell ref="C98:E98"/>
    <mergeCell ref="F98:H98"/>
    <mergeCell ref="A18:B18"/>
    <mergeCell ref="A16:A17"/>
    <mergeCell ref="A85:B85"/>
    <mergeCell ref="A27:B27"/>
    <mergeCell ref="A42:B42"/>
    <mergeCell ref="A55:B55"/>
    <mergeCell ref="A51:B51"/>
    <mergeCell ref="A47:B47"/>
    <mergeCell ref="A67:B67"/>
    <mergeCell ref="A59:B59"/>
    <mergeCell ref="B108:I108"/>
    <mergeCell ref="B109:I109"/>
    <mergeCell ref="C104:E104"/>
    <mergeCell ref="F104:H104"/>
    <mergeCell ref="B105:I105"/>
    <mergeCell ref="L26:M26"/>
    <mergeCell ref="L25:M25"/>
    <mergeCell ref="A38:B38"/>
    <mergeCell ref="A76:B76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7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2013-07-18T03:37:32Z</cp:lastPrinted>
  <dcterms:created xsi:type="dcterms:W3CDTF">2006-09-24T05:52:42Z</dcterms:created>
  <dcterms:modified xsi:type="dcterms:W3CDTF">2013-08-09T06:40:50Z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